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fileSharing userName="Lena Nolte" algorithmName="SHA-512" hashValue="P9q+a5xgsJae9tGuTcWSnvgZr04GX2nz0e5LsjCPDq0C2bz4EK6Fx9Dnd/pgysj1NAfu3XovhaUzhVsP8v9Fbw==" saltValue="01V0ObwTCALDbJVJ1E8o2Q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lte\Documents\myStandards GmbH\Marketing\Homepage\Entwürfe neuer Content\NOD-Daten\"/>
    </mc:Choice>
  </mc:AlternateContent>
  <xr:revisionPtr revIDLastSave="0" documentId="8_{25BA5996-CCCC-496F-94A2-3AC2DA7194AE}" xr6:coauthVersionLast="47" xr6:coauthVersionMax="47" xr10:uidLastSave="{00000000-0000-0000-0000-000000000000}"/>
  <bookViews>
    <workbookView xWindow="30612" yWindow="-108" windowWidth="30936" windowHeight="16896" xr2:uid="{2BCEC0EB-9089-B843-8745-E8E0D4C4C0B5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8" i="1" l="1"/>
  <c r="J16" i="1"/>
  <c r="J17" i="1" s="1"/>
  <c r="N16" i="1"/>
  <c r="N17" i="1" s="1"/>
  <c r="P16" i="1"/>
  <c r="P17" i="1" s="1"/>
  <c r="P19" i="1" s="1"/>
  <c r="R16" i="1"/>
  <c r="R17" i="1" s="1"/>
  <c r="Z16" i="1"/>
  <c r="AD16" i="1"/>
  <c r="AD17" i="1" s="1"/>
  <c r="AF16" i="1"/>
  <c r="AF17" i="1" s="1"/>
  <c r="AF19" i="1" s="1"/>
  <c r="AH16" i="1"/>
  <c r="AH17" i="1" s="1"/>
  <c r="C18" i="1"/>
  <c r="D18" i="1"/>
  <c r="P18" i="1"/>
  <c r="S18" i="1"/>
  <c r="T18" i="1"/>
  <c r="AF18" i="1"/>
  <c r="AI18" i="1"/>
  <c r="C13" i="1"/>
  <c r="D13" i="1"/>
  <c r="E13" i="1"/>
  <c r="E18" i="1" s="1"/>
  <c r="F13" i="1"/>
  <c r="F18" i="1" s="1"/>
  <c r="G13" i="1"/>
  <c r="G18" i="1" s="1"/>
  <c r="H13" i="1"/>
  <c r="H18" i="1" s="1"/>
  <c r="I13" i="1"/>
  <c r="I18" i="1" s="1"/>
  <c r="J13" i="1"/>
  <c r="J18" i="1" s="1"/>
  <c r="K13" i="1"/>
  <c r="K18" i="1" s="1"/>
  <c r="L13" i="1"/>
  <c r="L18" i="1" s="1"/>
  <c r="M13" i="1"/>
  <c r="M18" i="1" s="1"/>
  <c r="N13" i="1"/>
  <c r="N18" i="1" s="1"/>
  <c r="O13" i="1"/>
  <c r="O18" i="1" s="1"/>
  <c r="P13" i="1"/>
  <c r="Q13" i="1"/>
  <c r="Q18" i="1" s="1"/>
  <c r="R13" i="1"/>
  <c r="R18" i="1" s="1"/>
  <c r="S13" i="1"/>
  <c r="T13" i="1"/>
  <c r="U13" i="1"/>
  <c r="U18" i="1" s="1"/>
  <c r="U19" i="1" s="1"/>
  <c r="V13" i="1"/>
  <c r="V18" i="1" s="1"/>
  <c r="W13" i="1"/>
  <c r="W18" i="1" s="1"/>
  <c r="X13" i="1"/>
  <c r="X18" i="1" s="1"/>
  <c r="Y13" i="1"/>
  <c r="Y18" i="1" s="1"/>
  <c r="Z13" i="1"/>
  <c r="Z18" i="1" s="1"/>
  <c r="AA13" i="1"/>
  <c r="AA18" i="1" s="1"/>
  <c r="AB13" i="1"/>
  <c r="AB18" i="1" s="1"/>
  <c r="AC13" i="1"/>
  <c r="AC18" i="1" s="1"/>
  <c r="AD13" i="1"/>
  <c r="AD18" i="1" s="1"/>
  <c r="AE13" i="1"/>
  <c r="AE18" i="1" s="1"/>
  <c r="AF13" i="1"/>
  <c r="AG13" i="1"/>
  <c r="AG18" i="1" s="1"/>
  <c r="AH13" i="1"/>
  <c r="AH18" i="1" s="1"/>
  <c r="AI13" i="1"/>
  <c r="C14" i="1"/>
  <c r="C16" i="1" s="1"/>
  <c r="C17" i="1" s="1"/>
  <c r="C19" i="1" s="1"/>
  <c r="D14" i="1"/>
  <c r="D16" i="1" s="1"/>
  <c r="D17" i="1" s="1"/>
  <c r="D19" i="1" s="1"/>
  <c r="E14" i="1"/>
  <c r="E16" i="1" s="1"/>
  <c r="E17" i="1" s="1"/>
  <c r="F14" i="1"/>
  <c r="F16" i="1" s="1"/>
  <c r="F17" i="1" s="1"/>
  <c r="F19" i="1" s="1"/>
  <c r="G14" i="1"/>
  <c r="G16" i="1" s="1"/>
  <c r="G17" i="1" s="1"/>
  <c r="G19" i="1" s="1"/>
  <c r="H14" i="1"/>
  <c r="H16" i="1" s="1"/>
  <c r="H17" i="1" s="1"/>
  <c r="H19" i="1" s="1"/>
  <c r="I14" i="1"/>
  <c r="I16" i="1" s="1"/>
  <c r="I17" i="1" s="1"/>
  <c r="I19" i="1" s="1"/>
  <c r="J14" i="1"/>
  <c r="K14" i="1"/>
  <c r="K16" i="1" s="1"/>
  <c r="K17" i="1" s="1"/>
  <c r="K19" i="1" s="1"/>
  <c r="L14" i="1"/>
  <c r="L16" i="1" s="1"/>
  <c r="L17" i="1" s="1"/>
  <c r="L19" i="1" s="1"/>
  <c r="M14" i="1"/>
  <c r="M16" i="1" s="1"/>
  <c r="M17" i="1" s="1"/>
  <c r="N14" i="1"/>
  <c r="O14" i="1"/>
  <c r="O16" i="1" s="1"/>
  <c r="O17" i="1" s="1"/>
  <c r="O19" i="1" s="1"/>
  <c r="P14" i="1"/>
  <c r="Q14" i="1"/>
  <c r="Q16" i="1" s="1"/>
  <c r="Q17" i="1" s="1"/>
  <c r="Q19" i="1" s="1"/>
  <c r="R14" i="1"/>
  <c r="S14" i="1"/>
  <c r="S16" i="1" s="1"/>
  <c r="S17" i="1" s="1"/>
  <c r="S19" i="1" s="1"/>
  <c r="T14" i="1"/>
  <c r="T16" i="1" s="1"/>
  <c r="T17" i="1" s="1"/>
  <c r="T19" i="1" s="1"/>
  <c r="U14" i="1"/>
  <c r="U16" i="1" s="1"/>
  <c r="U17" i="1" s="1"/>
  <c r="V14" i="1"/>
  <c r="V16" i="1" s="1"/>
  <c r="V17" i="1" s="1"/>
  <c r="V19" i="1" s="1"/>
  <c r="W14" i="1"/>
  <c r="W16" i="1" s="1"/>
  <c r="W17" i="1" s="1"/>
  <c r="W19" i="1" s="1"/>
  <c r="X14" i="1"/>
  <c r="X16" i="1" s="1"/>
  <c r="X17" i="1" s="1"/>
  <c r="X19" i="1" s="1"/>
  <c r="Y14" i="1"/>
  <c r="Y16" i="1" s="1"/>
  <c r="Y17" i="1" s="1"/>
  <c r="Y19" i="1" s="1"/>
  <c r="Z14" i="1"/>
  <c r="AA14" i="1"/>
  <c r="AA16" i="1" s="1"/>
  <c r="AA17" i="1" s="1"/>
  <c r="AA19" i="1" s="1"/>
  <c r="AB14" i="1"/>
  <c r="AB16" i="1" s="1"/>
  <c r="AB17" i="1" s="1"/>
  <c r="AB19" i="1" s="1"/>
  <c r="AC14" i="1"/>
  <c r="AC16" i="1" s="1"/>
  <c r="AC17" i="1" s="1"/>
  <c r="AD14" i="1"/>
  <c r="AE14" i="1"/>
  <c r="AE16" i="1" s="1"/>
  <c r="AE17" i="1" s="1"/>
  <c r="AE19" i="1" s="1"/>
  <c r="AF14" i="1"/>
  <c r="AG14" i="1"/>
  <c r="AG16" i="1" s="1"/>
  <c r="AG17" i="1" s="1"/>
  <c r="AG19" i="1" s="1"/>
  <c r="AH14" i="1"/>
  <c r="AI14" i="1"/>
  <c r="AI16" i="1" s="1"/>
  <c r="AI17" i="1" s="1"/>
  <c r="AI19" i="1" s="1"/>
  <c r="B14" i="1"/>
  <c r="B16" i="1" s="1"/>
  <c r="B13" i="1"/>
  <c r="AC19" i="1" l="1"/>
  <c r="M19" i="1"/>
  <c r="AD19" i="1"/>
  <c r="E19" i="1"/>
  <c r="N19" i="1"/>
  <c r="B17" i="1"/>
  <c r="B19" i="1" s="1"/>
  <c r="J19" i="1"/>
  <c r="Z17" i="1"/>
  <c r="Z19" i="1" s="1"/>
  <c r="AH19" i="1"/>
  <c r="R19" i="1"/>
</calcChain>
</file>

<file path=xl/sharedStrings.xml><?xml version="1.0" encoding="utf-8"?>
<sst xmlns="http://schemas.openxmlformats.org/spreadsheetml/2006/main" count="85" uniqueCount="85">
  <si>
    <t>[µg/g]</t>
  </si>
  <si>
    <t>Mg</t>
  </si>
  <si>
    <t>Ca</t>
  </si>
  <si>
    <t>Sc</t>
  </si>
  <si>
    <t>V</t>
  </si>
  <si>
    <t>Co</t>
  </si>
  <si>
    <t>Cu</t>
  </si>
  <si>
    <t>Ga</t>
  </si>
  <si>
    <t>As</t>
  </si>
  <si>
    <t>Rb</t>
  </si>
  <si>
    <t>Sr</t>
  </si>
  <si>
    <t>Y</t>
  </si>
  <si>
    <t>Mo</t>
  </si>
  <si>
    <t>Cd</t>
  </si>
  <si>
    <t>Sb</t>
  </si>
  <si>
    <t>Cs</t>
  </si>
  <si>
    <t>Ba</t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</si>
  <si>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</si>
  <si>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</si>
  <si>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</si>
  <si>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</si>
  <si>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</si>
  <si>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</si>
  <si>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</si>
  <si>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</si>
  <si>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</si>
  <si>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</si>
  <si>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</si>
  <si>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Tm</t>
  </si>
  <si>
    <t>Yb</t>
  </si>
  <si>
    <t>Lu</t>
  </si>
  <si>
    <t>W</t>
  </si>
  <si>
    <t>Pb</t>
  </si>
  <si>
    <t>Th</t>
  </si>
  <si>
    <t>U</t>
  </si>
  <si>
    <t>Result 1</t>
  </si>
  <si>
    <t>Result 2</t>
  </si>
  <si>
    <t>Result 3</t>
  </si>
  <si>
    <t>Result 4</t>
  </si>
  <si>
    <t>Result 5</t>
  </si>
  <si>
    <t>Result 6</t>
  </si>
  <si>
    <t>Result 7</t>
  </si>
  <si>
    <t>Horwitz RSD [%]</t>
  </si>
  <si>
    <t>NOD-P1-NP Quantified using NIST 612 as a primary reference Material</t>
  </si>
  <si>
    <t>The results listed above are the average of 3 measurements performed in 7 designated areas throughout the pellet's surface</t>
  </si>
  <si>
    <t>Analytical setup</t>
  </si>
  <si>
    <t>ICP-MS</t>
  </si>
  <si>
    <t>AttomES HR-ICP-MS, Nu Instruments</t>
  </si>
  <si>
    <t>Laser Ablation</t>
  </si>
  <si>
    <t>Resonetics RESOlution M-50-LR 193nm eximer laser.</t>
  </si>
  <si>
    <t>Spot size</t>
  </si>
  <si>
    <t>48um</t>
  </si>
  <si>
    <t>Frequency</t>
  </si>
  <si>
    <t>5 Hz</t>
  </si>
  <si>
    <t>Fluence</t>
  </si>
  <si>
    <r>
      <t>2.5 J/cm</t>
    </r>
    <r>
      <rPr>
        <vertAlign val="superscript"/>
        <sz val="11"/>
        <color theme="1"/>
        <rFont val="Calibri"/>
        <family val="2"/>
        <scheme val="minor"/>
      </rPr>
      <t>3</t>
    </r>
  </si>
  <si>
    <t>Ablation time</t>
  </si>
  <si>
    <t>40 s</t>
  </si>
  <si>
    <t>Gas blank</t>
  </si>
  <si>
    <t>13 s</t>
  </si>
  <si>
    <t>Scan mode</t>
  </si>
  <si>
    <t>Linked scan</t>
  </si>
  <si>
    <t>Total cycles</t>
  </si>
  <si>
    <t>Quantification</t>
  </si>
  <si>
    <t>Copyright © 2021 myStandards GmbH. All Rights Reserved.</t>
  </si>
  <si>
    <t>HORRAT of ≤ 1 is set as a benchmark for a usable reproducibility</t>
  </si>
  <si>
    <t>Internal standard</t>
  </si>
  <si>
    <t>Na</t>
  </si>
  <si>
    <t>Data evaluation</t>
  </si>
  <si>
    <t>Iolite 4</t>
  </si>
  <si>
    <t>Standard Error</t>
  </si>
  <si>
    <t>Expansion Factor [k]</t>
  </si>
  <si>
    <t>Expanded Uncertainty</t>
  </si>
  <si>
    <t>Relative expanded Uncertainty [95% CL]</t>
  </si>
  <si>
    <t>Average</t>
  </si>
  <si>
    <t>Horwitz Ratio [HORRAT]</t>
  </si>
  <si>
    <t>The total number of measurements is 21</t>
  </si>
  <si>
    <t>HORRAT = Measured Relative Standard Deviation / Calculated Relative Standard Deviation using the Horwitz equation</t>
  </si>
  <si>
    <r>
      <t>Horwitz, W., Albert, R. (1995)</t>
    </r>
    <r>
      <rPr>
        <sz val="11"/>
        <color theme="1"/>
        <rFont val="Calibri"/>
        <family val="2"/>
        <scheme val="minor"/>
      </rPr>
      <t xml:space="preserve">. Precision in analytical measurements: Expected values and </t>
    </r>
  </si>
  <si>
    <r>
      <t xml:space="preserve">and consequences in geochemical analyses. </t>
    </r>
    <r>
      <rPr>
        <i/>
        <sz val="11"/>
        <color theme="1"/>
        <rFont val="Calibri"/>
        <family val="2"/>
        <scheme val="minor"/>
      </rPr>
      <t>Fresenius Journal of Analytcal Chemistry.</t>
    </r>
  </si>
  <si>
    <t>351:507-513</t>
  </si>
  <si>
    <t>NIST610</t>
  </si>
  <si>
    <t>These data are intended to illustrate an achievable reproducibiity. For calibration and validation purposes please use the values from the product information sheet</t>
  </si>
  <si>
    <t>Data were acquired at the University of Bergen, Norway.</t>
  </si>
  <si>
    <t>We would like to thank Siv Hjorth Dundas for providing 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</si>
</sst>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1" applyFont="1"/>
    <xf numFmtId="0" fontId="6" fillId="0" borderId="0" xfId="1"/>
    <xf numFmtId="0" fontId="8" fillId="0" borderId="0" xfId="1" applyFont="1"/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1" applyFont="1"/>
  </cellXfs>
  <cellStyles count="2">
    <cellStyle name="Normal 2" xfId="1" xr:uid="{1DDDD2BB-6E03-A246-9B52-1ECD192EA656}"/>
    <cellStyle name="Standard" xfId="0" builtinId="0"/>
  </cellStyles>
  <dxfs count="3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21</xdr:row>
      <xdr:rowOff>12700</xdr:rowOff>
    </xdr:from>
    <xdr:to>
      <xdr:col>10</xdr:col>
      <xdr:colOff>368300</xdr:colOff>
      <xdr:row>46</xdr:row>
      <xdr:rowOff>19588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DEC681C-9700-0C40-A538-C7036D7AC6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82700" y="4406900"/>
          <a:ext cx="7772400" cy="5137688"/>
        </a:xfrm>
        <a:prstGeom prst="rect">
          <a:avLst/>
        </a:prstGeom>
      </xdr:spPr>
    </xdr:pic>
    <xdr:clientData/>
  </xdr:twoCellAnchor>
  <xdr:twoCellAnchor editAs="oneCell">
    <xdr:from>
      <xdr:col>1</xdr:col>
      <xdr:colOff>12700</xdr:colOff>
      <xdr:row>21</xdr:row>
      <xdr:rowOff>12700</xdr:rowOff>
    </xdr:from>
    <xdr:to>
      <xdr:col>10</xdr:col>
      <xdr:colOff>355600</xdr:colOff>
      <xdr:row>46</xdr:row>
      <xdr:rowOff>19588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FE98D01-B065-5443-936C-53DCC04016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5700" y="4406900"/>
          <a:ext cx="7772400" cy="513768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3</xdr:col>
      <xdr:colOff>800100</xdr:colOff>
      <xdr:row>67</xdr:row>
      <xdr:rowOff>12700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90C96D2F-E439-C34F-8017-60AEFF78C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2776200"/>
          <a:ext cx="48006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B90F7-FEC8-7F48-B893-279B420B7AC4}">
  <dimension ref="A1:AI62"/>
  <sheetViews>
    <sheetView showGridLines="0" tabSelected="1" zoomScale="70" zoomScaleNormal="70" workbookViewId="0"/>
  </sheetViews>
  <sheetFormatPr baseColWidth="10" defaultRowHeight="15.6" x14ac:dyDescent="0.3"/>
  <cols>
    <col min="1" max="1" width="30.796875" customWidth="1"/>
    <col min="14" max="14" width="11.796875" customWidth="1"/>
  </cols>
  <sheetData>
    <row r="1" spans="1:35" ht="25.8" x14ac:dyDescent="0.5">
      <c r="A1" s="9" t="s">
        <v>43</v>
      </c>
    </row>
    <row r="3" spans="1:35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  <c r="Q3" s="2" t="s">
        <v>16</v>
      </c>
      <c r="R3" s="2" t="s">
        <v>17</v>
      </c>
      <c r="S3" s="2" t="s">
        <v>18</v>
      </c>
      <c r="T3" s="2" t="s">
        <v>19</v>
      </c>
      <c r="U3" s="2" t="s">
        <v>20</v>
      </c>
      <c r="V3" s="2" t="s">
        <v>21</v>
      </c>
      <c r="W3" s="2" t="s">
        <v>22</v>
      </c>
      <c r="X3" s="2" t="s">
        <v>23</v>
      </c>
      <c r="Y3" s="2" t="s">
        <v>24</v>
      </c>
      <c r="Z3" s="2" t="s">
        <v>25</v>
      </c>
      <c r="AA3" s="2" t="s">
        <v>26</v>
      </c>
      <c r="AB3" s="2" t="s">
        <v>27</v>
      </c>
      <c r="AC3" s="2" t="s">
        <v>28</v>
      </c>
      <c r="AD3" s="2" t="s">
        <v>29</v>
      </c>
      <c r="AE3" s="2" t="s">
        <v>30</v>
      </c>
      <c r="AF3" s="2" t="s">
        <v>31</v>
      </c>
      <c r="AG3" s="2" t="s">
        <v>32</v>
      </c>
      <c r="AH3" s="2" t="s">
        <v>33</v>
      </c>
      <c r="AI3" s="2" t="s">
        <v>34</v>
      </c>
    </row>
    <row r="4" spans="1:35" x14ac:dyDescent="0.3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x14ac:dyDescent="0.3">
      <c r="A5" s="3" t="s">
        <v>35</v>
      </c>
      <c r="B5" s="4">
        <v>18633.333333333332</v>
      </c>
      <c r="C5" s="4">
        <v>19166.666666666668</v>
      </c>
      <c r="D5" s="5">
        <v>8.1300000000000008</v>
      </c>
      <c r="E5" s="4">
        <v>411.63333333333338</v>
      </c>
      <c r="F5" s="4">
        <v>2076.6666666666665</v>
      </c>
      <c r="G5" s="4">
        <v>10933.333333333334</v>
      </c>
      <c r="H5" s="6">
        <v>31.143333333333334</v>
      </c>
      <c r="I5" s="4">
        <v>117.26666666666665</v>
      </c>
      <c r="J5" s="6">
        <v>30.036666666666665</v>
      </c>
      <c r="K5" s="4">
        <v>519.56666666666672</v>
      </c>
      <c r="L5" s="6">
        <v>67.743333333333339</v>
      </c>
      <c r="M5" s="4">
        <v>706.93333333333339</v>
      </c>
      <c r="N5" s="6">
        <v>16.136666666666667</v>
      </c>
      <c r="O5" s="6">
        <v>61.870000000000005</v>
      </c>
      <c r="P5" s="5">
        <v>2.15</v>
      </c>
      <c r="Q5" s="4">
        <v>2220</v>
      </c>
      <c r="R5" s="6">
        <v>86.410000000000011</v>
      </c>
      <c r="S5" s="4">
        <v>263.16666666666669</v>
      </c>
      <c r="T5" s="6">
        <v>25.183333333333334</v>
      </c>
      <c r="U5" s="4">
        <v>106.83333333333333</v>
      </c>
      <c r="V5" s="6">
        <v>26.400000000000002</v>
      </c>
      <c r="W5" s="5">
        <v>6.53</v>
      </c>
      <c r="X5" s="6">
        <v>23.723333333333333</v>
      </c>
      <c r="Y5" s="5">
        <v>3.7233333333333332</v>
      </c>
      <c r="Z5" s="6">
        <v>20.123333333333331</v>
      </c>
      <c r="AA5" s="5">
        <v>4.0933333333333328</v>
      </c>
      <c r="AB5" s="6">
        <v>11.163333333333332</v>
      </c>
      <c r="AC5" s="5">
        <v>1.58</v>
      </c>
      <c r="AD5" s="4">
        <v>10.85</v>
      </c>
      <c r="AE5" s="5">
        <v>1.5333333333333332</v>
      </c>
      <c r="AF5" s="6">
        <v>67.813333333333333</v>
      </c>
      <c r="AG5" s="4">
        <v>618.1</v>
      </c>
      <c r="AH5" s="6">
        <v>13.549999999999999</v>
      </c>
      <c r="AI5" s="5">
        <v>3.94</v>
      </c>
    </row>
    <row r="6" spans="1:35" x14ac:dyDescent="0.3">
      <c r="A6" s="3" t="s">
        <v>36</v>
      </c>
      <c r="B6" s="4">
        <v>18600</v>
      </c>
      <c r="C6" s="4">
        <v>18900</v>
      </c>
      <c r="D6" s="5">
        <v>7.9766666666666666</v>
      </c>
      <c r="E6" s="4">
        <v>409.40000000000003</v>
      </c>
      <c r="F6" s="4">
        <v>2073.3333333333335</v>
      </c>
      <c r="G6" s="4">
        <v>10900</v>
      </c>
      <c r="H6" s="6">
        <v>30.92</v>
      </c>
      <c r="I6" s="4">
        <v>114.36666666666667</v>
      </c>
      <c r="J6" s="6">
        <v>29.47</v>
      </c>
      <c r="K6" s="4">
        <v>512.06666666666672</v>
      </c>
      <c r="L6" s="6">
        <v>66.009999999999991</v>
      </c>
      <c r="M6" s="4">
        <v>699.33333333333337</v>
      </c>
      <c r="N6" s="6">
        <v>16.063333333333333</v>
      </c>
      <c r="O6" s="6">
        <v>61.553333333333335</v>
      </c>
      <c r="P6" s="5">
        <v>2.1566666666666667</v>
      </c>
      <c r="Q6" s="4">
        <v>2173.3333333333335</v>
      </c>
      <c r="R6" s="6">
        <v>84.39</v>
      </c>
      <c r="S6" s="4">
        <v>260.36666666666673</v>
      </c>
      <c r="T6" s="6">
        <v>24.953333333333333</v>
      </c>
      <c r="U6" s="4">
        <v>103.86666666666667</v>
      </c>
      <c r="V6" s="6">
        <v>25.093333333333334</v>
      </c>
      <c r="W6" s="5">
        <v>6.2333333333333334</v>
      </c>
      <c r="X6" s="6">
        <v>23.45</v>
      </c>
      <c r="Y6" s="5">
        <v>3.6766666666666663</v>
      </c>
      <c r="Z6" s="6">
        <v>19.62</v>
      </c>
      <c r="AA6" s="5">
        <v>3.8733333333333335</v>
      </c>
      <c r="AB6" s="6">
        <v>10.479999999999999</v>
      </c>
      <c r="AC6" s="5">
        <v>1.4733333333333334</v>
      </c>
      <c r="AD6" s="4">
        <v>10.356666666666666</v>
      </c>
      <c r="AE6" s="5">
        <v>1.4866666666666666</v>
      </c>
      <c r="AF6" s="6">
        <v>65.766666666666666</v>
      </c>
      <c r="AG6" s="4">
        <v>609.4</v>
      </c>
      <c r="AH6" s="6">
        <v>12.993333333333332</v>
      </c>
      <c r="AI6" s="5">
        <v>3.7366666666666668</v>
      </c>
    </row>
    <row r="7" spans="1:35" x14ac:dyDescent="0.3">
      <c r="A7" s="3" t="s">
        <v>37</v>
      </c>
      <c r="B7" s="4">
        <v>18466.666666666668</v>
      </c>
      <c r="C7" s="4">
        <v>18700</v>
      </c>
      <c r="D7" s="5">
        <v>7.7666666666666666</v>
      </c>
      <c r="E7" s="4">
        <v>409.43333333333339</v>
      </c>
      <c r="F7" s="4">
        <v>2093.3333333333335</v>
      </c>
      <c r="G7" s="4">
        <v>10933.333333333334</v>
      </c>
      <c r="H7" s="6">
        <v>30.526666666666667</v>
      </c>
      <c r="I7" s="4">
        <v>118.03333333333335</v>
      </c>
      <c r="J7" s="6">
        <v>30.016666666666666</v>
      </c>
      <c r="K7" s="4">
        <v>500.16666666666669</v>
      </c>
      <c r="L7" s="6">
        <v>64.646666666666661</v>
      </c>
      <c r="M7" s="4">
        <v>713.33333333333337</v>
      </c>
      <c r="N7" s="6">
        <v>15.89</v>
      </c>
      <c r="O7" s="6">
        <v>61.550000000000004</v>
      </c>
      <c r="P7" s="5">
        <v>2.1866666666666665</v>
      </c>
      <c r="Q7" s="4">
        <v>2136.6666666666665</v>
      </c>
      <c r="R7" s="6">
        <v>83.266666666666666</v>
      </c>
      <c r="S7" s="4">
        <v>258.66666666666669</v>
      </c>
      <c r="T7" s="6">
        <v>24.133333333333336</v>
      </c>
      <c r="U7" s="4">
        <v>103</v>
      </c>
      <c r="V7" s="6">
        <v>25.183333333333334</v>
      </c>
      <c r="W7" s="5">
        <v>6.2933333333333339</v>
      </c>
      <c r="X7" s="6">
        <v>22.466666666666669</v>
      </c>
      <c r="Y7" s="5">
        <v>3.5666666666666669</v>
      </c>
      <c r="Z7" s="6">
        <v>19.679999999999996</v>
      </c>
      <c r="AA7" s="5">
        <v>3.8366666666666664</v>
      </c>
      <c r="AB7" s="6">
        <v>10.296666666666667</v>
      </c>
      <c r="AC7" s="5">
        <v>1.4600000000000002</v>
      </c>
      <c r="AD7" s="4">
        <v>10.393333333333333</v>
      </c>
      <c r="AE7" s="5">
        <v>1.4633333333333332</v>
      </c>
      <c r="AF7" s="6">
        <v>67.179999999999993</v>
      </c>
      <c r="AG7" s="4">
        <v>618.06666666666672</v>
      </c>
      <c r="AH7" s="6">
        <v>12.94</v>
      </c>
      <c r="AI7" s="5">
        <v>3.7366666666666668</v>
      </c>
    </row>
    <row r="8" spans="1:35" x14ac:dyDescent="0.3">
      <c r="A8" s="3" t="s">
        <v>38</v>
      </c>
      <c r="B8" s="4">
        <v>18200</v>
      </c>
      <c r="C8" s="4">
        <v>18866.666666666668</v>
      </c>
      <c r="D8" s="5">
        <v>7.9666666666666659</v>
      </c>
      <c r="E8" s="4">
        <v>399.93333333333334</v>
      </c>
      <c r="F8" s="4">
        <v>2106.6666666666665</v>
      </c>
      <c r="G8" s="4">
        <v>10766.666666666666</v>
      </c>
      <c r="H8" s="6">
        <v>30.310000000000002</v>
      </c>
      <c r="I8" s="4">
        <v>118</v>
      </c>
      <c r="J8" s="6">
        <v>29.383333333333336</v>
      </c>
      <c r="K8" s="4">
        <v>500.3</v>
      </c>
      <c r="L8" s="6">
        <v>64.093333333333334</v>
      </c>
      <c r="M8" s="4">
        <v>692.19999999999993</v>
      </c>
      <c r="N8" s="6">
        <v>15.560000000000002</v>
      </c>
      <c r="O8" s="6">
        <v>59.896666666666668</v>
      </c>
      <c r="P8" s="5">
        <v>2.1533333333333333</v>
      </c>
      <c r="Q8" s="4">
        <v>2086.6666666666665</v>
      </c>
      <c r="R8" s="6">
        <v>82.716666666666654</v>
      </c>
      <c r="S8" s="4">
        <v>252</v>
      </c>
      <c r="T8" s="6">
        <v>23.69</v>
      </c>
      <c r="U8" s="4">
        <v>103.5</v>
      </c>
      <c r="V8" s="6">
        <v>25.06</v>
      </c>
      <c r="W8" s="5">
        <v>5.9866666666666672</v>
      </c>
      <c r="X8" s="6">
        <v>22.563333333333333</v>
      </c>
      <c r="Y8" s="5">
        <v>3.6133333333333333</v>
      </c>
      <c r="Z8" s="6">
        <v>19.330000000000002</v>
      </c>
      <c r="AA8" s="5">
        <v>3.7733333333333334</v>
      </c>
      <c r="AB8" s="6">
        <v>10.296666666666667</v>
      </c>
      <c r="AC8" s="5">
        <v>1.4799999999999998</v>
      </c>
      <c r="AD8" s="4">
        <v>10.246666666666668</v>
      </c>
      <c r="AE8" s="5">
        <v>1.45</v>
      </c>
      <c r="AF8" s="6">
        <v>65.47</v>
      </c>
      <c r="AG8" s="4">
        <v>606.43333333333339</v>
      </c>
      <c r="AH8" s="6">
        <v>12.883333333333335</v>
      </c>
      <c r="AI8" s="5">
        <v>3.7566666666666664</v>
      </c>
    </row>
    <row r="9" spans="1:35" x14ac:dyDescent="0.3">
      <c r="A9" s="3" t="s">
        <v>39</v>
      </c>
      <c r="B9" s="4">
        <v>18166.666666666668</v>
      </c>
      <c r="C9" s="4">
        <v>19066.666666666668</v>
      </c>
      <c r="D9" s="5">
        <v>7.8966666666666674</v>
      </c>
      <c r="E9" s="4">
        <v>405.7</v>
      </c>
      <c r="F9" s="4">
        <v>2090</v>
      </c>
      <c r="G9" s="4">
        <v>10800</v>
      </c>
      <c r="H9" s="6">
        <v>30.566666666666663</v>
      </c>
      <c r="I9" s="4">
        <v>115.46666666666665</v>
      </c>
      <c r="J9" s="6">
        <v>29.623333333333335</v>
      </c>
      <c r="K9" s="4">
        <v>503.5</v>
      </c>
      <c r="L9" s="6">
        <v>64.426666666666662</v>
      </c>
      <c r="M9" s="4">
        <v>693.79999999999984</v>
      </c>
      <c r="N9" s="6">
        <v>15.520000000000001</v>
      </c>
      <c r="O9" s="6">
        <v>60.51</v>
      </c>
      <c r="P9" s="5">
        <v>2.226666666666667</v>
      </c>
      <c r="Q9" s="4">
        <v>2153.3333333333335</v>
      </c>
      <c r="R9" s="6">
        <v>83.846666666666664</v>
      </c>
      <c r="S9" s="4">
        <v>258.56666666666666</v>
      </c>
      <c r="T9" s="6">
        <v>24.346666666666664</v>
      </c>
      <c r="U9" s="4">
        <v>104.13333333333334</v>
      </c>
      <c r="V9" s="6">
        <v>24.87</v>
      </c>
      <c r="W9" s="5">
        <v>6.3166666666666664</v>
      </c>
      <c r="X9" s="6">
        <v>22.100000000000005</v>
      </c>
      <c r="Y9" s="5">
        <v>3.67</v>
      </c>
      <c r="Z9" s="6">
        <v>20.183333333333334</v>
      </c>
      <c r="AA9" s="5">
        <v>3.8566666666666669</v>
      </c>
      <c r="AB9" s="6">
        <v>10.589999999999998</v>
      </c>
      <c r="AC9" s="5">
        <v>1.5466666666666666</v>
      </c>
      <c r="AD9" s="4">
        <v>10.666666666666666</v>
      </c>
      <c r="AE9" s="5">
        <v>1.45</v>
      </c>
      <c r="AF9" s="6">
        <v>68.87</v>
      </c>
      <c r="AG9" s="4">
        <v>615.73333333333323</v>
      </c>
      <c r="AH9" s="6">
        <v>13.026666666666666</v>
      </c>
      <c r="AI9" s="5">
        <v>3.84</v>
      </c>
    </row>
    <row r="10" spans="1:35" x14ac:dyDescent="0.3">
      <c r="A10" s="3" t="s">
        <v>40</v>
      </c>
      <c r="B10" s="4">
        <v>18800</v>
      </c>
      <c r="C10" s="4">
        <v>19566.666666666668</v>
      </c>
      <c r="D10" s="5">
        <v>8.1133333333333333</v>
      </c>
      <c r="E10" s="4">
        <v>415.4666666666667</v>
      </c>
      <c r="F10" s="4">
        <v>2080</v>
      </c>
      <c r="G10" s="4">
        <v>10900</v>
      </c>
      <c r="H10" s="6">
        <v>31.213333333333335</v>
      </c>
      <c r="I10" s="4">
        <v>116.86666666666667</v>
      </c>
      <c r="J10" s="6">
        <v>30.5</v>
      </c>
      <c r="K10" s="4">
        <v>512.43333333333328</v>
      </c>
      <c r="L10" s="6">
        <v>67.056666666666672</v>
      </c>
      <c r="M10" s="4">
        <v>713.43333333333339</v>
      </c>
      <c r="N10" s="6">
        <v>16.083333333333332</v>
      </c>
      <c r="O10" s="6">
        <v>61.206666666666671</v>
      </c>
      <c r="P10" s="5">
        <v>2.2300000000000004</v>
      </c>
      <c r="Q10" s="4">
        <v>2203.3333333333335</v>
      </c>
      <c r="R10" s="6">
        <v>87.84333333333332</v>
      </c>
      <c r="S10" s="4">
        <v>268.13333333333338</v>
      </c>
      <c r="T10" s="6">
        <v>25.436666666666667</v>
      </c>
      <c r="U10" s="4">
        <v>110.39999999999999</v>
      </c>
      <c r="V10" s="6">
        <v>25.47</v>
      </c>
      <c r="W10" s="5">
        <v>6.5466666666666669</v>
      </c>
      <c r="X10" s="6">
        <v>23.66</v>
      </c>
      <c r="Y10" s="5">
        <v>3.7333333333333329</v>
      </c>
      <c r="Z10" s="6">
        <v>20.453333333333333</v>
      </c>
      <c r="AA10" s="5">
        <v>4.0666666666666664</v>
      </c>
      <c r="AB10" s="6">
        <v>10.823333333333332</v>
      </c>
      <c r="AC10" s="5">
        <v>1.5899999999999999</v>
      </c>
      <c r="AD10" s="4">
        <v>11.036666666666667</v>
      </c>
      <c r="AE10" s="5">
        <v>1.5600000000000003</v>
      </c>
      <c r="AF10" s="6">
        <v>70.11</v>
      </c>
      <c r="AG10" s="4">
        <v>635.5</v>
      </c>
      <c r="AH10" s="6">
        <v>14.11</v>
      </c>
      <c r="AI10" s="5">
        <v>3.9766666666666666</v>
      </c>
    </row>
    <row r="11" spans="1:35" x14ac:dyDescent="0.3">
      <c r="A11" s="3" t="s">
        <v>41</v>
      </c>
      <c r="B11" s="4">
        <v>18733.333333333332</v>
      </c>
      <c r="C11" s="4">
        <v>19300</v>
      </c>
      <c r="D11" s="5">
        <v>8.1399999999999988</v>
      </c>
      <c r="E11" s="4">
        <v>410</v>
      </c>
      <c r="F11" s="4">
        <v>2066.6666666666665</v>
      </c>
      <c r="G11" s="4">
        <v>10866.666666666666</v>
      </c>
      <c r="H11" s="6">
        <v>31.040000000000003</v>
      </c>
      <c r="I11" s="4">
        <v>115.5</v>
      </c>
      <c r="J11" s="6">
        <v>29.346666666666664</v>
      </c>
      <c r="K11" s="4">
        <v>515.43333333333328</v>
      </c>
      <c r="L11" s="6">
        <v>66.5</v>
      </c>
      <c r="M11" s="4">
        <v>688.93333333333339</v>
      </c>
      <c r="N11" s="6">
        <v>15.846666666666669</v>
      </c>
      <c r="O11" s="6">
        <v>59.919999999999995</v>
      </c>
      <c r="P11" s="5">
        <v>2.1</v>
      </c>
      <c r="Q11" s="4">
        <v>2150</v>
      </c>
      <c r="R11" s="6">
        <v>84.603333333333339</v>
      </c>
      <c r="S11" s="4">
        <v>262</v>
      </c>
      <c r="T11" s="6">
        <v>24.486666666666665</v>
      </c>
      <c r="U11" s="4">
        <v>106.33333333333333</v>
      </c>
      <c r="V11" s="6">
        <v>25.286666666666665</v>
      </c>
      <c r="W11" s="5">
        <v>6.333333333333333</v>
      </c>
      <c r="X11" s="6">
        <v>22.900000000000002</v>
      </c>
      <c r="Y11" s="5">
        <v>3.5566666666666666</v>
      </c>
      <c r="Z11" s="6">
        <v>19.953333333333333</v>
      </c>
      <c r="AA11" s="5">
        <v>3.8966666666666669</v>
      </c>
      <c r="AB11" s="6">
        <v>10.783333333333333</v>
      </c>
      <c r="AC11" s="5">
        <v>1.5633333333333332</v>
      </c>
      <c r="AD11" s="4">
        <v>10.726666666666667</v>
      </c>
      <c r="AE11" s="5">
        <v>1.5066666666666666</v>
      </c>
      <c r="AF11" s="6">
        <v>67.213333333333338</v>
      </c>
      <c r="AG11" s="4">
        <v>610.83333333333337</v>
      </c>
      <c r="AH11" s="6">
        <v>13.366666666666667</v>
      </c>
      <c r="AI11" s="5">
        <v>3.8333333333333335</v>
      </c>
    </row>
    <row r="12" spans="1:35" x14ac:dyDescent="0.3">
      <c r="A12" s="7"/>
      <c r="B12" s="8"/>
      <c r="C12" s="8"/>
      <c r="D12" s="8"/>
      <c r="E12" s="8"/>
      <c r="F12" s="8"/>
      <c r="G12" s="8"/>
      <c r="H12" s="6"/>
      <c r="I12" s="8"/>
      <c r="J12" s="8"/>
      <c r="K12" s="8"/>
      <c r="L12" s="6"/>
      <c r="M12" s="8"/>
      <c r="N12" s="6"/>
      <c r="O12" s="6"/>
      <c r="P12" s="5"/>
      <c r="Q12" s="8"/>
      <c r="R12" s="6"/>
      <c r="S12" s="8"/>
      <c r="T12" s="8"/>
      <c r="U12" s="8"/>
      <c r="V12" s="6"/>
      <c r="W12" s="5"/>
      <c r="X12" s="8"/>
      <c r="Y12" s="8"/>
      <c r="Z12" s="6"/>
      <c r="AA12" s="8"/>
      <c r="AB12" s="8"/>
      <c r="AC12" s="8"/>
      <c r="AD12" s="8"/>
      <c r="AE12" s="8"/>
      <c r="AF12" s="8"/>
      <c r="AG12" s="8"/>
      <c r="AH12" s="8"/>
      <c r="AI12" s="8"/>
    </row>
    <row r="13" spans="1:35" x14ac:dyDescent="0.3">
      <c r="A13" s="3" t="s">
        <v>74</v>
      </c>
      <c r="B13" s="13">
        <f>AVERAGE(B5:B11)</f>
        <v>18514.285714285714</v>
      </c>
      <c r="C13" s="13">
        <f t="shared" ref="C13:AI13" si="0">AVERAGE(C5:C11)</f>
        <v>19080.952380952385</v>
      </c>
      <c r="D13" s="18">
        <f t="shared" si="0"/>
        <v>7.9985714285714282</v>
      </c>
      <c r="E13" s="13">
        <f t="shared" si="0"/>
        <v>408.79523809523806</v>
      </c>
      <c r="F13" s="13">
        <f t="shared" si="0"/>
        <v>2083.8095238095239</v>
      </c>
      <c r="G13" s="13">
        <f t="shared" si="0"/>
        <v>10871.428571428571</v>
      </c>
      <c r="H13" s="17">
        <f t="shared" si="0"/>
        <v>30.817142857142859</v>
      </c>
      <c r="I13" s="13">
        <f t="shared" si="0"/>
        <v>116.5</v>
      </c>
      <c r="J13" s="17">
        <f t="shared" si="0"/>
        <v>29.768095238095238</v>
      </c>
      <c r="K13" s="13">
        <f t="shared" si="0"/>
        <v>509.06666666666672</v>
      </c>
      <c r="L13" s="17">
        <f t="shared" si="0"/>
        <v>65.782380952380962</v>
      </c>
      <c r="M13" s="13">
        <f t="shared" si="0"/>
        <v>701.13809523809516</v>
      </c>
      <c r="N13" s="17">
        <f t="shared" si="0"/>
        <v>15.87142857142857</v>
      </c>
      <c r="O13" s="17">
        <f t="shared" si="0"/>
        <v>60.929523809523815</v>
      </c>
      <c r="P13" s="18">
        <f t="shared" si="0"/>
        <v>2.171904761904762</v>
      </c>
      <c r="Q13" s="13">
        <f t="shared" si="0"/>
        <v>2160.4761904761904</v>
      </c>
      <c r="R13" s="17">
        <f t="shared" si="0"/>
        <v>84.725238095238083</v>
      </c>
      <c r="S13" s="13">
        <f t="shared" si="0"/>
        <v>260.41428571428571</v>
      </c>
      <c r="T13" s="17">
        <f t="shared" si="0"/>
        <v>24.604285714285716</v>
      </c>
      <c r="U13" s="13">
        <f t="shared" si="0"/>
        <v>105.43809523809524</v>
      </c>
      <c r="V13" s="17">
        <f t="shared" si="0"/>
        <v>25.33761904761905</v>
      </c>
      <c r="W13" s="18">
        <f t="shared" si="0"/>
        <v>6.32</v>
      </c>
      <c r="X13" s="17">
        <f t="shared" si="0"/>
        <v>22.980476190476192</v>
      </c>
      <c r="Y13" s="18">
        <f t="shared" si="0"/>
        <v>3.6485714285714286</v>
      </c>
      <c r="Z13" s="17">
        <f t="shared" si="0"/>
        <v>19.906190476190478</v>
      </c>
      <c r="AA13" s="18">
        <f t="shared" si="0"/>
        <v>3.9138095238095238</v>
      </c>
      <c r="AB13" s="17">
        <f t="shared" si="0"/>
        <v>10.633333333333331</v>
      </c>
      <c r="AC13" s="18">
        <f t="shared" si="0"/>
        <v>1.5276190476190474</v>
      </c>
      <c r="AD13" s="17">
        <f t="shared" si="0"/>
        <v>10.610952380952382</v>
      </c>
      <c r="AE13" s="18">
        <f t="shared" si="0"/>
        <v>1.4928571428571427</v>
      </c>
      <c r="AF13" s="17">
        <f t="shared" si="0"/>
        <v>67.489047619047625</v>
      </c>
      <c r="AG13" s="13">
        <f t="shared" si="0"/>
        <v>616.29523809523812</v>
      </c>
      <c r="AH13" s="17">
        <f t="shared" si="0"/>
        <v>13.267142857142858</v>
      </c>
      <c r="AI13" s="18">
        <f t="shared" si="0"/>
        <v>3.831428571428571</v>
      </c>
    </row>
    <row r="14" spans="1:35" x14ac:dyDescent="0.3">
      <c r="A14" s="7" t="s">
        <v>70</v>
      </c>
      <c r="B14" s="14">
        <f>_xlfn.STDEV.S(B5:B11)/SQRT(COUNT(B5:B11))</f>
        <v>94.240810214586418</v>
      </c>
      <c r="C14" s="14">
        <f t="shared" ref="C14:AI14" si="1">_xlfn.STDEV.S(C5:C11)/SQRT(COUNT(C5:C11))</f>
        <v>110.75907952012398</v>
      </c>
      <c r="D14" s="19">
        <f t="shared" si="1"/>
        <v>5.2578271926342228E-2</v>
      </c>
      <c r="E14" s="14">
        <f t="shared" si="1"/>
        <v>1.8445605514913119</v>
      </c>
      <c r="F14" s="14">
        <f t="shared" si="1"/>
        <v>5.1654413000866599</v>
      </c>
      <c r="G14" s="14">
        <f t="shared" si="1"/>
        <v>24.590370452110719</v>
      </c>
      <c r="H14" s="16">
        <f t="shared" si="1"/>
        <v>0.13164894108418268</v>
      </c>
      <c r="I14" s="14">
        <f t="shared" si="1"/>
        <v>0.53323411775562957</v>
      </c>
      <c r="J14" s="16">
        <f t="shared" si="1"/>
        <v>0.16220676781602303</v>
      </c>
      <c r="K14" s="14">
        <f t="shared" si="1"/>
        <v>2.9202540296836492</v>
      </c>
      <c r="L14" s="16">
        <f t="shared" si="1"/>
        <v>0.534892420715114</v>
      </c>
      <c r="M14" s="14">
        <f t="shared" si="1"/>
        <v>3.8403622829229103</v>
      </c>
      <c r="N14" s="16">
        <f t="shared" si="1"/>
        <v>9.430575384281091E-2</v>
      </c>
      <c r="O14" s="16">
        <f t="shared" si="1"/>
        <v>0.30850503890941966</v>
      </c>
      <c r="P14" s="19">
        <f t="shared" si="1"/>
        <v>1.74704155503278E-2</v>
      </c>
      <c r="Q14" s="14">
        <f t="shared" si="1"/>
        <v>16.705170942124308</v>
      </c>
      <c r="R14" s="16">
        <f t="shared" si="1"/>
        <v>0.68351095529004635</v>
      </c>
      <c r="S14" s="14">
        <f t="shared" si="1"/>
        <v>1.8704731193198902</v>
      </c>
      <c r="T14" s="16">
        <f t="shared" si="1"/>
        <v>0.23339649290958567</v>
      </c>
      <c r="U14" s="14">
        <f t="shared" si="1"/>
        <v>0.99092251848553714</v>
      </c>
      <c r="V14" s="16">
        <f t="shared" si="1"/>
        <v>0.19073751914443243</v>
      </c>
      <c r="W14" s="19">
        <f t="shared" si="1"/>
        <v>7.1547520006270043E-2</v>
      </c>
      <c r="X14" s="16">
        <f t="shared" si="1"/>
        <v>0.24170845678238204</v>
      </c>
      <c r="Y14" s="19">
        <f t="shared" si="1"/>
        <v>2.691213552560906E-2</v>
      </c>
      <c r="Z14" s="16">
        <f t="shared" si="1"/>
        <v>0.14561932791402202</v>
      </c>
      <c r="AA14" s="19">
        <f t="shared" si="1"/>
        <v>4.5375730474558375E-2</v>
      </c>
      <c r="AB14" s="16">
        <f t="shared" si="1"/>
        <v>0.11868102285195033</v>
      </c>
      <c r="AC14" s="19">
        <f t="shared" si="1"/>
        <v>2.0736623606049911E-2</v>
      </c>
      <c r="AD14" s="16">
        <f t="shared" si="1"/>
        <v>0.10906459977306271</v>
      </c>
      <c r="AE14" s="19">
        <f t="shared" si="1"/>
        <v>1.6124984252952786E-2</v>
      </c>
      <c r="AF14" s="16">
        <f t="shared" si="1"/>
        <v>0.6190672768551615</v>
      </c>
      <c r="AG14" s="14">
        <f t="shared" si="1"/>
        <v>3.6192857064541464</v>
      </c>
      <c r="AH14" s="16">
        <f t="shared" si="1"/>
        <v>0.16814491823976233</v>
      </c>
      <c r="AI14" s="19">
        <f t="shared" si="1"/>
        <v>3.6680063518385195E-2</v>
      </c>
    </row>
    <row r="15" spans="1:35" x14ac:dyDescent="0.3">
      <c r="A15" s="7" t="s">
        <v>71</v>
      </c>
      <c r="B15" s="15">
        <v>2</v>
      </c>
      <c r="C15" s="8">
        <v>2</v>
      </c>
      <c r="D15" s="8">
        <v>2</v>
      </c>
      <c r="E15" s="8">
        <v>2</v>
      </c>
      <c r="F15" s="8">
        <v>2</v>
      </c>
      <c r="G15" s="8">
        <v>2</v>
      </c>
      <c r="H15" s="8">
        <v>2</v>
      </c>
      <c r="I15" s="4">
        <v>2</v>
      </c>
      <c r="J15" s="8">
        <v>2</v>
      </c>
      <c r="K15" s="8">
        <v>2</v>
      </c>
      <c r="L15" s="8">
        <v>2</v>
      </c>
      <c r="M15" s="8">
        <v>2</v>
      </c>
      <c r="N15" s="8">
        <v>2</v>
      </c>
      <c r="O15" s="8">
        <v>2</v>
      </c>
      <c r="P15" s="8">
        <v>2</v>
      </c>
      <c r="Q15" s="8">
        <v>2</v>
      </c>
      <c r="R15" s="8">
        <v>2</v>
      </c>
      <c r="S15" s="8">
        <v>2</v>
      </c>
      <c r="T15" s="8">
        <v>2</v>
      </c>
      <c r="U15" s="8">
        <v>2</v>
      </c>
      <c r="V15" s="8">
        <v>2</v>
      </c>
      <c r="W15" s="8">
        <v>2</v>
      </c>
      <c r="X15" s="8">
        <v>2</v>
      </c>
      <c r="Y15" s="8">
        <v>2</v>
      </c>
      <c r="Z15" s="8">
        <v>2</v>
      </c>
      <c r="AA15" s="8">
        <v>2</v>
      </c>
      <c r="AB15" s="4">
        <v>2</v>
      </c>
      <c r="AC15" s="8">
        <v>2</v>
      </c>
      <c r="AD15" s="8">
        <v>2</v>
      </c>
      <c r="AE15" s="8">
        <v>2</v>
      </c>
      <c r="AF15" s="8">
        <v>2</v>
      </c>
      <c r="AG15" s="8">
        <v>2</v>
      </c>
      <c r="AH15" s="8">
        <v>2</v>
      </c>
      <c r="AI15" s="8">
        <v>2</v>
      </c>
    </row>
    <row r="16" spans="1:35" x14ac:dyDescent="0.3">
      <c r="A16" s="3" t="s">
        <v>72</v>
      </c>
      <c r="B16" s="13">
        <f>B15*B14</f>
        <v>188.48162042917284</v>
      </c>
      <c r="C16" s="13">
        <f t="shared" ref="C16:AI16" si="2">C15*C14</f>
        <v>221.51815904024795</v>
      </c>
      <c r="D16" s="18">
        <f t="shared" si="2"/>
        <v>0.10515654385268446</v>
      </c>
      <c r="E16" s="13">
        <f t="shared" si="2"/>
        <v>3.6891211029826239</v>
      </c>
      <c r="F16" s="13">
        <f t="shared" si="2"/>
        <v>10.33088260017332</v>
      </c>
      <c r="G16" s="13">
        <f t="shared" si="2"/>
        <v>49.180740904221437</v>
      </c>
      <c r="H16" s="17">
        <f t="shared" si="2"/>
        <v>0.26329788216836536</v>
      </c>
      <c r="I16" s="13">
        <f t="shared" si="2"/>
        <v>1.0664682355112591</v>
      </c>
      <c r="J16" s="17">
        <f t="shared" si="2"/>
        <v>0.32441353563204606</v>
      </c>
      <c r="K16" s="13">
        <f t="shared" si="2"/>
        <v>5.8405080593672984</v>
      </c>
      <c r="L16" s="17">
        <f t="shared" si="2"/>
        <v>1.069784841430228</v>
      </c>
      <c r="M16" s="13">
        <f t="shared" si="2"/>
        <v>7.6807245658458205</v>
      </c>
      <c r="N16" s="17">
        <f t="shared" si="2"/>
        <v>0.18861150768562182</v>
      </c>
      <c r="O16" s="17">
        <f t="shared" si="2"/>
        <v>0.61701007781883932</v>
      </c>
      <c r="P16" s="18">
        <f t="shared" si="2"/>
        <v>3.49408311006556E-2</v>
      </c>
      <c r="Q16" s="13">
        <f t="shared" si="2"/>
        <v>33.410341884248616</v>
      </c>
      <c r="R16" s="17">
        <f t="shared" si="2"/>
        <v>1.3670219105800927</v>
      </c>
      <c r="S16" s="13">
        <f t="shared" si="2"/>
        <v>3.7409462386397805</v>
      </c>
      <c r="T16" s="17">
        <f t="shared" si="2"/>
        <v>0.46679298581917134</v>
      </c>
      <c r="U16" s="13">
        <f t="shared" si="2"/>
        <v>1.9818450369710743</v>
      </c>
      <c r="V16" s="17">
        <f t="shared" si="2"/>
        <v>0.38147503828886486</v>
      </c>
      <c r="W16" s="18">
        <f t="shared" si="2"/>
        <v>0.14309504001254009</v>
      </c>
      <c r="X16" s="17">
        <f t="shared" si="2"/>
        <v>0.48341691356476407</v>
      </c>
      <c r="Y16" s="18">
        <f t="shared" si="2"/>
        <v>5.382427105121812E-2</v>
      </c>
      <c r="Z16" s="17">
        <f t="shared" si="2"/>
        <v>0.29123865582804404</v>
      </c>
      <c r="AA16" s="18">
        <f t="shared" si="2"/>
        <v>9.075146094911675E-2</v>
      </c>
      <c r="AB16" s="17">
        <f t="shared" si="2"/>
        <v>0.23736204570390065</v>
      </c>
      <c r="AC16" s="18">
        <f t="shared" si="2"/>
        <v>4.1473247212099822E-2</v>
      </c>
      <c r="AD16" s="17">
        <f t="shared" si="2"/>
        <v>0.21812919954612542</v>
      </c>
      <c r="AE16" s="18">
        <f t="shared" si="2"/>
        <v>3.2249968505905571E-2</v>
      </c>
      <c r="AF16" s="17">
        <f t="shared" si="2"/>
        <v>1.238134553710323</v>
      </c>
      <c r="AG16" s="13">
        <f t="shared" si="2"/>
        <v>7.2385714129082928</v>
      </c>
      <c r="AH16" s="17">
        <f t="shared" si="2"/>
        <v>0.33628983647952465</v>
      </c>
      <c r="AI16" s="18">
        <f t="shared" si="2"/>
        <v>7.3360127036770389E-2</v>
      </c>
    </row>
    <row r="17" spans="1:35" x14ac:dyDescent="0.3">
      <c r="A17" s="7" t="s">
        <v>73</v>
      </c>
      <c r="B17" s="16">
        <f>B16/B13*100</f>
        <v>1.0180334436760878</v>
      </c>
      <c r="C17" s="16">
        <f t="shared" ref="C17:AI17" si="3">C16/C13*100</f>
        <v>1.1609386922498643</v>
      </c>
      <c r="D17" s="16">
        <f t="shared" si="3"/>
        <v>1.3146915645093611</v>
      </c>
      <c r="E17" s="16">
        <f t="shared" si="3"/>
        <v>0.90243739632876063</v>
      </c>
      <c r="F17" s="16">
        <f t="shared" si="3"/>
        <v>0.49576904616919493</v>
      </c>
      <c r="G17" s="16">
        <f t="shared" si="3"/>
        <v>0.45238526455919853</v>
      </c>
      <c r="H17" s="16">
        <f t="shared" si="3"/>
        <v>0.85438771332215713</v>
      </c>
      <c r="I17" s="16">
        <f t="shared" si="3"/>
        <v>0.91542337812125252</v>
      </c>
      <c r="J17" s="16">
        <f t="shared" si="3"/>
        <v>1.0898028007411207</v>
      </c>
      <c r="K17" s="16">
        <f t="shared" si="3"/>
        <v>1.1472972877227536</v>
      </c>
      <c r="L17" s="16">
        <f t="shared" si="3"/>
        <v>1.6262482840270436</v>
      </c>
      <c r="M17" s="16">
        <f t="shared" si="3"/>
        <v>1.0954653039124298</v>
      </c>
      <c r="N17" s="16">
        <f t="shared" si="3"/>
        <v>1.188371335552973</v>
      </c>
      <c r="O17" s="16">
        <f t="shared" si="3"/>
        <v>1.0126619071367093</v>
      </c>
      <c r="P17" s="16">
        <f t="shared" si="3"/>
        <v>1.6087644225252524</v>
      </c>
      <c r="Q17" s="16">
        <f t="shared" si="3"/>
        <v>1.5464341625947124</v>
      </c>
      <c r="R17" s="16">
        <f t="shared" si="3"/>
        <v>1.6134766231561941</v>
      </c>
      <c r="S17" s="16">
        <f t="shared" si="3"/>
        <v>1.4365364896855815</v>
      </c>
      <c r="T17" s="16">
        <f t="shared" si="3"/>
        <v>1.8972019396935487</v>
      </c>
      <c r="U17" s="16">
        <f t="shared" si="3"/>
        <v>1.8796290207024009</v>
      </c>
      <c r="V17" s="16">
        <f t="shared" si="3"/>
        <v>1.5055678182386742</v>
      </c>
      <c r="W17" s="16">
        <f t="shared" si="3"/>
        <v>2.2641620255148749</v>
      </c>
      <c r="X17" s="16">
        <f t="shared" si="3"/>
        <v>2.1035983308522854</v>
      </c>
      <c r="Y17" s="16">
        <f t="shared" si="3"/>
        <v>1.4752149465878106</v>
      </c>
      <c r="Z17" s="16">
        <f t="shared" si="3"/>
        <v>1.4630557070997114</v>
      </c>
      <c r="AA17" s="16">
        <f t="shared" si="3"/>
        <v>2.3187500668347143</v>
      </c>
      <c r="AB17" s="16">
        <f t="shared" si="3"/>
        <v>2.2322449439238312</v>
      </c>
      <c r="AC17" s="16">
        <f t="shared" si="3"/>
        <v>2.7148946117646395</v>
      </c>
      <c r="AD17" s="16">
        <f t="shared" si="3"/>
        <v>2.0556986000397761</v>
      </c>
      <c r="AE17" s="16">
        <f t="shared" si="3"/>
        <v>2.1602849716874548</v>
      </c>
      <c r="AF17" s="16">
        <f t="shared" si="3"/>
        <v>1.8345710858140498</v>
      </c>
      <c r="AG17" s="16">
        <f t="shared" si="3"/>
        <v>1.1745298300990106</v>
      </c>
      <c r="AH17" s="16">
        <f t="shared" si="3"/>
        <v>2.5347570317181782</v>
      </c>
      <c r="AI17" s="16">
        <f t="shared" si="3"/>
        <v>1.9146938451058644</v>
      </c>
    </row>
    <row r="18" spans="1:35" x14ac:dyDescent="0.3">
      <c r="A18" s="7" t="s">
        <v>42</v>
      </c>
      <c r="B18" s="16">
        <f>(B13*10^-6)^(-0.1505)*2</f>
        <v>3.6456099252774847</v>
      </c>
      <c r="C18" s="16">
        <f t="shared" ref="C18:AI18" si="4">(C13*10^-6)^(-0.1505)*2</f>
        <v>3.6291062932902629</v>
      </c>
      <c r="D18" s="16">
        <f t="shared" si="4"/>
        <v>11.698404265179629</v>
      </c>
      <c r="E18" s="16">
        <f t="shared" si="4"/>
        <v>6.4714018467858665</v>
      </c>
      <c r="F18" s="16">
        <f t="shared" si="4"/>
        <v>5.0645616707074117</v>
      </c>
      <c r="G18" s="16">
        <f t="shared" si="4"/>
        <v>3.9497431979288078</v>
      </c>
      <c r="H18" s="16">
        <f t="shared" si="4"/>
        <v>9.5491945990747098</v>
      </c>
      <c r="I18" s="16">
        <f t="shared" si="4"/>
        <v>7.8171409707666131</v>
      </c>
      <c r="J18" s="16">
        <f t="shared" si="4"/>
        <v>9.5990988318068329</v>
      </c>
      <c r="K18" s="16">
        <f t="shared" si="4"/>
        <v>6.2612408384861773</v>
      </c>
      <c r="L18" s="16">
        <f t="shared" si="4"/>
        <v>8.5193115888543716</v>
      </c>
      <c r="M18" s="16">
        <f t="shared" si="4"/>
        <v>5.9667323788500761</v>
      </c>
      <c r="N18" s="16">
        <f t="shared" si="4"/>
        <v>10.552060797699173</v>
      </c>
      <c r="O18" s="16">
        <f t="shared" si="4"/>
        <v>8.6181374072325987</v>
      </c>
      <c r="P18" s="16">
        <f t="shared" si="4"/>
        <v>14.234278497054515</v>
      </c>
      <c r="Q18" s="16">
        <f t="shared" si="4"/>
        <v>5.037096814903224</v>
      </c>
      <c r="R18" s="16">
        <f t="shared" si="4"/>
        <v>8.2009482154428746</v>
      </c>
      <c r="S18" s="16">
        <f t="shared" si="4"/>
        <v>6.9258398121027067</v>
      </c>
      <c r="T18" s="16">
        <f t="shared" si="4"/>
        <v>9.8783151184060998</v>
      </c>
      <c r="U18" s="16">
        <f t="shared" si="4"/>
        <v>7.9354007490204905</v>
      </c>
      <c r="V18" s="16">
        <f t="shared" si="4"/>
        <v>9.8347481392121452</v>
      </c>
      <c r="W18" s="16">
        <f t="shared" si="4"/>
        <v>12.120542964703604</v>
      </c>
      <c r="X18" s="16">
        <f t="shared" si="4"/>
        <v>9.9803428946317361</v>
      </c>
      <c r="Y18" s="16">
        <f t="shared" si="4"/>
        <v>13.165292312351093</v>
      </c>
      <c r="Z18" s="16">
        <f t="shared" si="4"/>
        <v>10.198405553308461</v>
      </c>
      <c r="AA18" s="16">
        <f t="shared" si="4"/>
        <v>13.026979897418375</v>
      </c>
      <c r="AB18" s="16">
        <f t="shared" si="4"/>
        <v>11.20769352669682</v>
      </c>
      <c r="AC18" s="16">
        <f t="shared" si="4"/>
        <v>15.008446048978202</v>
      </c>
      <c r="AD18" s="16">
        <f t="shared" si="4"/>
        <v>11.211248105877264</v>
      </c>
      <c r="AE18" s="16">
        <f t="shared" si="4"/>
        <v>15.060529772585697</v>
      </c>
      <c r="AF18" s="16">
        <f t="shared" si="4"/>
        <v>8.4865345585228447</v>
      </c>
      <c r="AG18" s="16">
        <f t="shared" si="4"/>
        <v>6.0836858447726341</v>
      </c>
      <c r="AH18" s="16">
        <f t="shared" si="4"/>
        <v>10.840566954997273</v>
      </c>
      <c r="AI18" s="16">
        <f t="shared" si="4"/>
        <v>13.068754667565404</v>
      </c>
    </row>
    <row r="19" spans="1:35" x14ac:dyDescent="0.3">
      <c r="A19" s="7" t="s">
        <v>75</v>
      </c>
      <c r="B19" s="17">
        <f>B17/B18</f>
        <v>0.27924914199332518</v>
      </c>
      <c r="C19" s="17">
        <f t="shared" ref="C19:AI19" si="5">C17/C18</f>
        <v>0.31989658015701727</v>
      </c>
      <c r="D19" s="17">
        <f t="shared" si="5"/>
        <v>0.11238212791316747</v>
      </c>
      <c r="E19" s="17">
        <f t="shared" si="5"/>
        <v>0.13945006316938452</v>
      </c>
      <c r="F19" s="17">
        <f t="shared" si="5"/>
        <v>9.7889823128552503E-2</v>
      </c>
      <c r="G19" s="17">
        <f t="shared" si="5"/>
        <v>0.11453536138663983</v>
      </c>
      <c r="H19" s="17">
        <f t="shared" si="5"/>
        <v>8.9472227679279356E-2</v>
      </c>
      <c r="I19" s="17">
        <f t="shared" si="5"/>
        <v>0.11710462706821041</v>
      </c>
      <c r="J19" s="17">
        <f t="shared" si="5"/>
        <v>0.11353178249712716</v>
      </c>
      <c r="K19" s="17">
        <f t="shared" si="5"/>
        <v>0.18323800622244449</v>
      </c>
      <c r="L19" s="17">
        <f t="shared" si="5"/>
        <v>0.19088963551405122</v>
      </c>
      <c r="M19" s="17">
        <f t="shared" si="5"/>
        <v>0.18359551499166629</v>
      </c>
      <c r="N19" s="17">
        <f t="shared" si="5"/>
        <v>0.11261983401499087</v>
      </c>
      <c r="O19" s="17">
        <f t="shared" si="5"/>
        <v>0.11750356942404436</v>
      </c>
      <c r="P19" s="17">
        <f t="shared" si="5"/>
        <v>0.11302044026033019</v>
      </c>
      <c r="Q19" s="17">
        <f t="shared" si="5"/>
        <v>0.30700902115267831</v>
      </c>
      <c r="R19" s="17">
        <f t="shared" si="5"/>
        <v>0.19674269130463737</v>
      </c>
      <c r="S19" s="17">
        <f t="shared" si="5"/>
        <v>0.2074169384015026</v>
      </c>
      <c r="T19" s="17">
        <f t="shared" si="5"/>
        <v>0.19205724022293275</v>
      </c>
      <c r="U19" s="17">
        <f t="shared" si="5"/>
        <v>0.23686630078946092</v>
      </c>
      <c r="V19" s="17">
        <f t="shared" si="5"/>
        <v>0.1530865658100406</v>
      </c>
      <c r="W19" s="17">
        <f t="shared" si="5"/>
        <v>0.18680367967906814</v>
      </c>
      <c r="X19" s="17">
        <f t="shared" si="5"/>
        <v>0.21077415406075645</v>
      </c>
      <c r="Y19" s="17">
        <f t="shared" si="5"/>
        <v>0.11205333779059576</v>
      </c>
      <c r="Z19" s="17">
        <f t="shared" si="5"/>
        <v>0.14345925933736592</v>
      </c>
      <c r="AA19" s="17">
        <f t="shared" si="5"/>
        <v>0.17799598104041239</v>
      </c>
      <c r="AB19" s="17">
        <f t="shared" si="5"/>
        <v>0.19917076949031529</v>
      </c>
      <c r="AC19" s="17">
        <f t="shared" si="5"/>
        <v>0.18089111976715763</v>
      </c>
      <c r="AD19" s="17">
        <f t="shared" si="5"/>
        <v>0.18336036992724467</v>
      </c>
      <c r="AE19" s="17">
        <f t="shared" si="5"/>
        <v>0.14344017138226883</v>
      </c>
      <c r="AF19" s="17">
        <f t="shared" si="5"/>
        <v>0.21617434927801354</v>
      </c>
      <c r="AG19" s="17">
        <f t="shared" si="5"/>
        <v>0.19306220933617363</v>
      </c>
      <c r="AH19" s="17">
        <f t="shared" si="5"/>
        <v>0.23382144515510866</v>
      </c>
      <c r="AI19" s="17">
        <f t="shared" si="5"/>
        <v>0.1465092806323646</v>
      </c>
    </row>
    <row r="22" spans="1:35" x14ac:dyDescent="0.3">
      <c r="L22" t="s">
        <v>44</v>
      </c>
    </row>
    <row r="23" spans="1:35" x14ac:dyDescent="0.3">
      <c r="L23" t="s">
        <v>76</v>
      </c>
    </row>
    <row r="24" spans="1:35" x14ac:dyDescent="0.3">
      <c r="L24" t="s">
        <v>65</v>
      </c>
    </row>
    <row r="25" spans="1:35" x14ac:dyDescent="0.3">
      <c r="R25" s="11"/>
      <c r="S25" s="11"/>
    </row>
    <row r="26" spans="1:35" x14ac:dyDescent="0.3">
      <c r="L26" t="s">
        <v>82</v>
      </c>
    </row>
    <row r="28" spans="1:35" x14ac:dyDescent="0.3">
      <c r="L28" t="s">
        <v>77</v>
      </c>
      <c r="R28" s="11"/>
      <c r="S28" s="11"/>
    </row>
    <row r="29" spans="1:35" x14ac:dyDescent="0.3">
      <c r="R29" s="11"/>
      <c r="S29" s="11"/>
    </row>
    <row r="30" spans="1:35" x14ac:dyDescent="0.3">
      <c r="L30" s="20" t="s">
        <v>78</v>
      </c>
      <c r="R30" s="11"/>
      <c r="S30" s="11"/>
    </row>
    <row r="31" spans="1:35" x14ac:dyDescent="0.3">
      <c r="M31" s="21" t="s">
        <v>79</v>
      </c>
      <c r="R31" s="11"/>
      <c r="S31" s="11"/>
    </row>
    <row r="32" spans="1:35" x14ac:dyDescent="0.3">
      <c r="M32" s="21" t="s">
        <v>80</v>
      </c>
      <c r="R32" s="11"/>
      <c r="S32" s="11"/>
    </row>
    <row r="33" spans="12:19" x14ac:dyDescent="0.3">
      <c r="Q33" s="11"/>
      <c r="R33" s="11"/>
      <c r="S33" s="11"/>
    </row>
    <row r="34" spans="12:19" x14ac:dyDescent="0.3">
      <c r="Q34" s="11"/>
      <c r="R34" s="11"/>
      <c r="S34" s="11"/>
    </row>
    <row r="35" spans="12:19" ht="18" x14ac:dyDescent="0.35">
      <c r="L35" s="10" t="s">
        <v>45</v>
      </c>
      <c r="M35" s="11"/>
      <c r="N35" s="11"/>
      <c r="O35" s="11"/>
      <c r="P35" s="11"/>
      <c r="Q35" s="11"/>
      <c r="R35" s="11"/>
      <c r="S35" s="11"/>
    </row>
    <row r="36" spans="12:19" x14ac:dyDescent="0.3">
      <c r="L36" s="11"/>
      <c r="M36" s="11"/>
      <c r="N36" s="11"/>
      <c r="O36" s="11"/>
      <c r="P36" s="11"/>
      <c r="Q36" s="11"/>
      <c r="R36" s="11"/>
      <c r="S36" s="11"/>
    </row>
    <row r="37" spans="12:19" x14ac:dyDescent="0.3">
      <c r="L37" s="11"/>
      <c r="M37" s="11"/>
      <c r="N37" s="11"/>
      <c r="O37" s="11"/>
      <c r="P37" s="11"/>
      <c r="Q37" s="11"/>
      <c r="R37" s="11"/>
      <c r="S37" s="11"/>
    </row>
    <row r="38" spans="12:19" x14ac:dyDescent="0.3">
      <c r="L38" s="12" t="s">
        <v>46</v>
      </c>
      <c r="N38" s="11" t="s">
        <v>47</v>
      </c>
      <c r="O38" s="11"/>
      <c r="P38" s="11"/>
      <c r="Q38" s="11"/>
      <c r="R38" s="11"/>
      <c r="S38" s="11"/>
    </row>
    <row r="39" spans="12:19" x14ac:dyDescent="0.3">
      <c r="L39" s="11"/>
      <c r="M39" s="11"/>
      <c r="N39" s="11"/>
      <c r="O39" s="11"/>
      <c r="P39" s="11"/>
      <c r="Q39" s="11"/>
      <c r="R39" s="11"/>
      <c r="S39" s="11"/>
    </row>
    <row r="40" spans="12:19" x14ac:dyDescent="0.3">
      <c r="L40" s="11"/>
      <c r="M40" s="11"/>
      <c r="N40" s="11"/>
      <c r="O40" s="11"/>
      <c r="P40" s="11"/>
      <c r="Q40" s="11"/>
      <c r="R40" s="11"/>
      <c r="S40" s="11"/>
    </row>
    <row r="41" spans="12:19" x14ac:dyDescent="0.3">
      <c r="L41" s="12" t="s">
        <v>48</v>
      </c>
      <c r="M41" s="11"/>
      <c r="N41" s="11" t="s">
        <v>49</v>
      </c>
      <c r="O41" s="11"/>
      <c r="P41" s="11"/>
      <c r="Q41" s="11"/>
      <c r="R41" s="11"/>
      <c r="S41" s="11"/>
    </row>
    <row r="42" spans="12:19" x14ac:dyDescent="0.3">
      <c r="L42" s="11"/>
      <c r="M42" s="11"/>
      <c r="N42" s="11" t="s">
        <v>50</v>
      </c>
      <c r="O42" s="11" t="s">
        <v>51</v>
      </c>
      <c r="P42" s="11"/>
      <c r="Q42" s="11"/>
      <c r="R42" s="11"/>
      <c r="S42" s="11"/>
    </row>
    <row r="43" spans="12:19" x14ac:dyDescent="0.3">
      <c r="L43" s="11"/>
      <c r="M43" s="11"/>
      <c r="N43" s="11" t="s">
        <v>52</v>
      </c>
      <c r="O43" s="11" t="s">
        <v>53</v>
      </c>
      <c r="P43" s="11"/>
      <c r="Q43" s="11"/>
      <c r="R43" s="11"/>
      <c r="S43" s="11"/>
    </row>
    <row r="44" spans="12:19" ht="16.2" x14ac:dyDescent="0.3">
      <c r="L44" s="11"/>
      <c r="M44" s="11"/>
      <c r="N44" s="11" t="s">
        <v>54</v>
      </c>
      <c r="O44" s="11" t="s">
        <v>55</v>
      </c>
      <c r="P44" s="11"/>
      <c r="Q44" s="11"/>
      <c r="R44" s="11"/>
      <c r="S44" s="11"/>
    </row>
    <row r="45" spans="12:19" x14ac:dyDescent="0.3">
      <c r="L45" s="11"/>
      <c r="M45" s="11"/>
      <c r="N45" s="11" t="s">
        <v>56</v>
      </c>
      <c r="O45" s="11" t="s">
        <v>57</v>
      </c>
      <c r="P45" s="11"/>
      <c r="Q45" s="11"/>
      <c r="R45" s="11"/>
      <c r="S45" s="11"/>
    </row>
    <row r="46" spans="12:19" x14ac:dyDescent="0.3">
      <c r="L46" s="11"/>
      <c r="M46" s="11"/>
      <c r="N46" s="11" t="s">
        <v>58</v>
      </c>
      <c r="O46" s="11" t="s">
        <v>59</v>
      </c>
      <c r="P46" s="11"/>
      <c r="Q46" s="11"/>
      <c r="R46" s="11"/>
      <c r="S46" s="11"/>
    </row>
    <row r="47" spans="12:19" x14ac:dyDescent="0.3">
      <c r="L47" s="11"/>
      <c r="M47" s="11"/>
      <c r="N47" s="11" t="s">
        <v>60</v>
      </c>
      <c r="O47" s="11" t="s">
        <v>61</v>
      </c>
      <c r="P47" s="11"/>
      <c r="Q47" s="11"/>
      <c r="R47" s="11"/>
      <c r="S47" s="11"/>
    </row>
    <row r="48" spans="12:19" x14ac:dyDescent="0.3">
      <c r="L48" s="11"/>
      <c r="M48" s="11"/>
      <c r="N48" s="11" t="s">
        <v>62</v>
      </c>
      <c r="O48" s="11">
        <v>550</v>
      </c>
      <c r="P48" s="11"/>
      <c r="Q48" s="11"/>
      <c r="R48" s="11"/>
      <c r="S48" s="11"/>
    </row>
    <row r="49" spans="1:19" x14ac:dyDescent="0.3">
      <c r="L49" s="11"/>
      <c r="M49" s="11"/>
      <c r="N49" s="11"/>
      <c r="O49" s="11"/>
      <c r="P49" s="11"/>
      <c r="Q49" s="11"/>
      <c r="R49" s="11"/>
      <c r="S49" s="11"/>
    </row>
    <row r="50" spans="1:19" x14ac:dyDescent="0.3">
      <c r="L50" s="12" t="s">
        <v>63</v>
      </c>
      <c r="M50" s="11"/>
      <c r="N50" s="11" t="s">
        <v>81</v>
      </c>
      <c r="O50" s="11"/>
      <c r="P50" s="11"/>
      <c r="Q50" s="11"/>
    </row>
    <row r="51" spans="1:19" x14ac:dyDescent="0.3">
      <c r="L51" s="11"/>
      <c r="M51" s="11"/>
      <c r="O51" s="11"/>
      <c r="P51" s="11"/>
      <c r="Q51" s="11"/>
    </row>
    <row r="52" spans="1:19" x14ac:dyDescent="0.3">
      <c r="L52" s="11"/>
      <c r="M52" s="11"/>
      <c r="N52" s="22"/>
      <c r="O52" s="11"/>
      <c r="P52" s="11"/>
      <c r="Q52" s="11"/>
    </row>
    <row r="53" spans="1:19" x14ac:dyDescent="0.3">
      <c r="L53" s="11"/>
      <c r="M53" s="11"/>
      <c r="N53" s="11"/>
      <c r="O53" s="11"/>
      <c r="P53" s="11"/>
      <c r="Q53" s="11"/>
    </row>
    <row r="54" spans="1:19" x14ac:dyDescent="0.3">
      <c r="L54" s="11"/>
      <c r="M54" s="11"/>
      <c r="N54" s="11"/>
      <c r="O54" s="11"/>
      <c r="P54" s="11"/>
      <c r="Q54" s="11"/>
    </row>
    <row r="55" spans="1:19" x14ac:dyDescent="0.3">
      <c r="L55" s="12" t="s">
        <v>66</v>
      </c>
      <c r="M55" s="11"/>
      <c r="N55" s="11" t="s">
        <v>67</v>
      </c>
      <c r="O55" s="11"/>
      <c r="P55" s="11"/>
      <c r="Q55" s="11"/>
    </row>
    <row r="56" spans="1:19" x14ac:dyDescent="0.3">
      <c r="L56" s="11"/>
      <c r="M56" s="11"/>
      <c r="N56" s="11"/>
      <c r="O56" s="11"/>
      <c r="P56" s="11"/>
    </row>
    <row r="57" spans="1:19" x14ac:dyDescent="0.3">
      <c r="L57" s="12" t="s">
        <v>68</v>
      </c>
      <c r="M57" s="11"/>
      <c r="N57" s="11" t="s">
        <v>69</v>
      </c>
      <c r="O57" s="11"/>
      <c r="P57" s="11"/>
    </row>
    <row r="60" spans="1:19" x14ac:dyDescent="0.3">
      <c r="L60" t="s">
        <v>83</v>
      </c>
    </row>
    <row r="61" spans="1:19" x14ac:dyDescent="0.3">
      <c r="L61" t="s">
        <v>84</v>
      </c>
    </row>
    <row r="62" spans="1:19" x14ac:dyDescent="0.3">
      <c r="A62" t="s">
        <v>64</v>
      </c>
    </row>
  </sheetData>
  <conditionalFormatting sqref="B19:AI19">
    <cfRule type="cellIs" dxfId="2" priority="1" operator="lessThanOrEqual">
      <formula>1</formula>
    </cfRule>
    <cfRule type="cellIs" dxfId="1" priority="2" operator="greaterThan">
      <formula>2</formula>
    </cfRule>
    <cfRule type="cellIs" dxfId="0" priority="3" operator="between">
      <formula>1</formula>
      <formula>2</formula>
    </cfRule>
  </conditionalFormatting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Nordstad</dc:creator>
  <cp:lastModifiedBy>Lena Nolte</cp:lastModifiedBy>
  <dcterms:created xsi:type="dcterms:W3CDTF">2021-02-10T15:49:43Z</dcterms:created>
  <dcterms:modified xsi:type="dcterms:W3CDTF">2022-08-19T09:43:37Z</dcterms:modified>
</cp:coreProperties>
</file>