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fileSharing userName="Lena Nolte" algorithmName="SHA-512" hashValue="5OCNEMjibKD0RojTEmRtCp0uOR+W26lfOp7/VQDsPyiI3tAsd5M4pnid4paA048ANXwi12Cl9iEUvdMKhZS0Lw==" saltValue="F/Su21T2odq3Nwfafcw45w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lte\Documents\myStandards GmbH\Marketing\Homepage\Entwürfe neuer Content\NOD-Daten\"/>
    </mc:Choice>
  </mc:AlternateContent>
  <xr:revisionPtr revIDLastSave="0" documentId="8_{E99C8B0C-2C82-4425-96D2-CEE62D4981D2}" xr6:coauthVersionLast="47" xr6:coauthVersionMax="47" xr10:uidLastSave="{00000000-0000-0000-0000-000000000000}"/>
  <bookViews>
    <workbookView xWindow="30612" yWindow="-108" windowWidth="30936" windowHeight="16896" xr2:uid="{B3CFB131-19E3-B74C-88F2-5DF2F35DC12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6" i="1" s="1"/>
  <c r="B17" i="1" s="1"/>
  <c r="B13" i="1"/>
  <c r="B18" i="1" s="1"/>
  <c r="C18" i="1"/>
  <c r="J18" i="1"/>
  <c r="Q18" i="1"/>
  <c r="S18" i="1"/>
  <c r="Z18" i="1"/>
  <c r="AG18" i="1"/>
  <c r="C13" i="1"/>
  <c r="D13" i="1"/>
  <c r="D18" i="1" s="1"/>
  <c r="E13" i="1"/>
  <c r="E18" i="1" s="1"/>
  <c r="F13" i="1"/>
  <c r="F18" i="1" s="1"/>
  <c r="G13" i="1"/>
  <c r="G18" i="1" s="1"/>
  <c r="H13" i="1"/>
  <c r="H18" i="1" s="1"/>
  <c r="I13" i="1"/>
  <c r="I18" i="1" s="1"/>
  <c r="J13" i="1"/>
  <c r="K13" i="1"/>
  <c r="K18" i="1" s="1"/>
  <c r="L13" i="1"/>
  <c r="L18" i="1" s="1"/>
  <c r="M13" i="1"/>
  <c r="M18" i="1" s="1"/>
  <c r="N13" i="1"/>
  <c r="N18" i="1" s="1"/>
  <c r="O13" i="1"/>
  <c r="O18" i="1" s="1"/>
  <c r="P13" i="1"/>
  <c r="P18" i="1" s="1"/>
  <c r="Q13" i="1"/>
  <c r="R13" i="1"/>
  <c r="R18" i="1" s="1"/>
  <c r="S13" i="1"/>
  <c r="T13" i="1"/>
  <c r="T18" i="1" s="1"/>
  <c r="U13" i="1"/>
  <c r="U18" i="1" s="1"/>
  <c r="V13" i="1"/>
  <c r="V18" i="1" s="1"/>
  <c r="W13" i="1"/>
  <c r="W18" i="1" s="1"/>
  <c r="X13" i="1"/>
  <c r="X18" i="1" s="1"/>
  <c r="Y13" i="1"/>
  <c r="Y18" i="1" s="1"/>
  <c r="Z13" i="1"/>
  <c r="AA13" i="1"/>
  <c r="AA18" i="1" s="1"/>
  <c r="AB13" i="1"/>
  <c r="AB18" i="1" s="1"/>
  <c r="AC13" i="1"/>
  <c r="AC18" i="1" s="1"/>
  <c r="AD13" i="1"/>
  <c r="AD18" i="1" s="1"/>
  <c r="AE13" i="1"/>
  <c r="AE18" i="1" s="1"/>
  <c r="AF13" i="1"/>
  <c r="AF18" i="1" s="1"/>
  <c r="AG13" i="1"/>
  <c r="C14" i="1"/>
  <c r="C16" i="1" s="1"/>
  <c r="C17" i="1" s="1"/>
  <c r="C19" i="1" s="1"/>
  <c r="D14" i="1"/>
  <c r="D16" i="1" s="1"/>
  <c r="D17" i="1" s="1"/>
  <c r="E14" i="1"/>
  <c r="E16" i="1" s="1"/>
  <c r="E17" i="1" s="1"/>
  <c r="E19" i="1" s="1"/>
  <c r="F14" i="1"/>
  <c r="F16" i="1" s="1"/>
  <c r="F17" i="1" s="1"/>
  <c r="G14" i="1"/>
  <c r="G16" i="1" s="1"/>
  <c r="G17" i="1" s="1"/>
  <c r="H14" i="1"/>
  <c r="H16" i="1" s="1"/>
  <c r="H17" i="1" s="1"/>
  <c r="I14" i="1"/>
  <c r="I16" i="1" s="1"/>
  <c r="I17" i="1" s="1"/>
  <c r="I19" i="1" s="1"/>
  <c r="J14" i="1"/>
  <c r="J16" i="1" s="1"/>
  <c r="J17" i="1" s="1"/>
  <c r="J19" i="1" s="1"/>
  <c r="K14" i="1"/>
  <c r="K16" i="1" s="1"/>
  <c r="K17" i="1" s="1"/>
  <c r="K19" i="1" s="1"/>
  <c r="L14" i="1"/>
  <c r="L16" i="1" s="1"/>
  <c r="L17" i="1" s="1"/>
  <c r="L19" i="1" s="1"/>
  <c r="M14" i="1"/>
  <c r="M16" i="1" s="1"/>
  <c r="M17" i="1" s="1"/>
  <c r="M19" i="1" s="1"/>
  <c r="N14" i="1"/>
  <c r="N16" i="1" s="1"/>
  <c r="N17" i="1" s="1"/>
  <c r="N19" i="1" s="1"/>
  <c r="O14" i="1"/>
  <c r="O16" i="1" s="1"/>
  <c r="O17" i="1" s="1"/>
  <c r="P14" i="1"/>
  <c r="P16" i="1" s="1"/>
  <c r="P17" i="1" s="1"/>
  <c r="Q14" i="1"/>
  <c r="Q16" i="1" s="1"/>
  <c r="Q17" i="1" s="1"/>
  <c r="Q19" i="1" s="1"/>
  <c r="R14" i="1"/>
  <c r="R16" i="1" s="1"/>
  <c r="R17" i="1" s="1"/>
  <c r="R19" i="1" s="1"/>
  <c r="S14" i="1"/>
  <c r="S16" i="1" s="1"/>
  <c r="S17" i="1" s="1"/>
  <c r="S19" i="1" s="1"/>
  <c r="T14" i="1"/>
  <c r="T16" i="1" s="1"/>
  <c r="T17" i="1" s="1"/>
  <c r="U14" i="1"/>
  <c r="U16" i="1" s="1"/>
  <c r="U17" i="1" s="1"/>
  <c r="U19" i="1" s="1"/>
  <c r="V14" i="1"/>
  <c r="V16" i="1" s="1"/>
  <c r="V17" i="1" s="1"/>
  <c r="W14" i="1"/>
  <c r="W16" i="1" s="1"/>
  <c r="W17" i="1" s="1"/>
  <c r="X14" i="1"/>
  <c r="X16" i="1" s="1"/>
  <c r="X17" i="1" s="1"/>
  <c r="X19" i="1" s="1"/>
  <c r="Y14" i="1"/>
  <c r="Y16" i="1" s="1"/>
  <c r="Y17" i="1" s="1"/>
  <c r="Z14" i="1"/>
  <c r="Z16" i="1" s="1"/>
  <c r="Z17" i="1" s="1"/>
  <c r="Z19" i="1" s="1"/>
  <c r="AA14" i="1"/>
  <c r="AA16" i="1" s="1"/>
  <c r="AA17" i="1" s="1"/>
  <c r="AA19" i="1" s="1"/>
  <c r="AB14" i="1"/>
  <c r="AB16" i="1" s="1"/>
  <c r="AB17" i="1" s="1"/>
  <c r="AB19" i="1" s="1"/>
  <c r="AC14" i="1"/>
  <c r="AC16" i="1" s="1"/>
  <c r="AC17" i="1" s="1"/>
  <c r="AC19" i="1" s="1"/>
  <c r="AD14" i="1"/>
  <c r="AD16" i="1" s="1"/>
  <c r="AD17" i="1" s="1"/>
  <c r="AD19" i="1" s="1"/>
  <c r="AE14" i="1"/>
  <c r="AE16" i="1" s="1"/>
  <c r="AE17" i="1" s="1"/>
  <c r="AF14" i="1"/>
  <c r="AF16" i="1" s="1"/>
  <c r="AF17" i="1" s="1"/>
  <c r="AG14" i="1"/>
  <c r="AG16" i="1" s="1"/>
  <c r="AG17" i="1" s="1"/>
  <c r="AG19" i="1" s="1"/>
  <c r="Y19" i="1" l="1"/>
  <c r="D19" i="1"/>
  <c r="W19" i="1"/>
  <c r="AE19" i="1"/>
  <c r="O19" i="1"/>
  <c r="H19" i="1"/>
  <c r="V19" i="1"/>
  <c r="AF19" i="1"/>
  <c r="F19" i="1"/>
  <c r="P19" i="1"/>
  <c r="G19" i="1"/>
  <c r="T19" i="1"/>
  <c r="B19" i="1"/>
</calcChain>
</file>

<file path=xl/sharedStrings.xml><?xml version="1.0" encoding="utf-8"?>
<sst xmlns="http://schemas.openxmlformats.org/spreadsheetml/2006/main" count="83" uniqueCount="83">
  <si>
    <t>[µg/g]</t>
  </si>
  <si>
    <t>Mg</t>
  </si>
  <si>
    <t>P</t>
  </si>
  <si>
    <t>Ca</t>
  </si>
  <si>
    <t>Sc</t>
  </si>
  <si>
    <t>Ti</t>
  </si>
  <si>
    <t>V</t>
  </si>
  <si>
    <t>Cr</t>
  </si>
  <si>
    <t>Fe</t>
  </si>
  <si>
    <t>Co</t>
  </si>
  <si>
    <t>Ni</t>
  </si>
  <si>
    <t>Cu</t>
  </si>
  <si>
    <t>Zn</t>
  </si>
  <si>
    <t>Ga</t>
  </si>
  <si>
    <t>As</t>
  </si>
  <si>
    <t>Rb</t>
  </si>
  <si>
    <t>Sr</t>
  </si>
  <si>
    <t>Mo</t>
  </si>
  <si>
    <t>Cd</t>
  </si>
  <si>
    <t>Sb</t>
  </si>
  <si>
    <t>Ba</t>
  </si>
  <si>
    <t>Pr</t>
  </si>
  <si>
    <t>Nd</t>
  </si>
  <si>
    <t>Sm</t>
  </si>
  <si>
    <t>Eu</t>
  </si>
  <si>
    <t>Gd</t>
  </si>
  <si>
    <t>Dy</t>
  </si>
  <si>
    <t>Er</t>
  </si>
  <si>
    <t>Yb</t>
  </si>
  <si>
    <t>W</t>
  </si>
  <si>
    <t>Pb</t>
  </si>
  <si>
    <t>Th</t>
  </si>
  <si>
    <t>U</t>
  </si>
  <si>
    <t>Result 1</t>
  </si>
  <si>
    <t>Result 2</t>
  </si>
  <si>
    <t>Result 3</t>
  </si>
  <si>
    <t>Result 4</t>
  </si>
  <si>
    <t>Result 5</t>
  </si>
  <si>
    <t>Result 6</t>
  </si>
  <si>
    <t>Result 7</t>
  </si>
  <si>
    <t>Horwitz RSD [%]</t>
  </si>
  <si>
    <t>NOD-A1-NP Quantified using NIST 610 as a primary reference Material</t>
  </si>
  <si>
    <t>The results listed above are the average of 3 measurements performed in 7 designated areas throughout the pellet's surface</t>
  </si>
  <si>
    <t>Analytical setup</t>
  </si>
  <si>
    <t>ICP-MS</t>
  </si>
  <si>
    <t>AttomES HR-ICP-MS, Nu Instruments</t>
  </si>
  <si>
    <t>Laser Ablation</t>
  </si>
  <si>
    <t>Resonetics RESOlution M-50-LR 193nm eximer laser.</t>
  </si>
  <si>
    <t>Spot size</t>
  </si>
  <si>
    <t>48um</t>
  </si>
  <si>
    <t>Frequency</t>
  </si>
  <si>
    <t>5 Hz</t>
  </si>
  <si>
    <t>Fluence</t>
  </si>
  <si>
    <r>
      <t>2.5 J/cm</t>
    </r>
    <r>
      <rPr>
        <vertAlign val="superscript"/>
        <sz val="11"/>
        <color theme="1"/>
        <rFont val="Calibri"/>
        <family val="2"/>
        <scheme val="minor"/>
      </rPr>
      <t>3</t>
    </r>
  </si>
  <si>
    <t>Ablation time</t>
  </si>
  <si>
    <t>40 s</t>
  </si>
  <si>
    <t>Gas blank</t>
  </si>
  <si>
    <t>13 s</t>
  </si>
  <si>
    <t>Scan mode</t>
  </si>
  <si>
    <t>Linked scan</t>
  </si>
  <si>
    <t>Total cycles</t>
  </si>
  <si>
    <t>Quantification</t>
  </si>
  <si>
    <t>NIST610</t>
  </si>
  <si>
    <t>Internal standard</t>
  </si>
  <si>
    <t>Na</t>
  </si>
  <si>
    <t>Data evaluation</t>
  </si>
  <si>
    <t>Iolite 4</t>
  </si>
  <si>
    <t>Copyright © 2021 myStandards GmbH. All Rights Reserved.</t>
  </si>
  <si>
    <t>HORRAT of ≤ 1 is set as a benchmark for a usable reproducibility</t>
  </si>
  <si>
    <t>Average</t>
  </si>
  <si>
    <t>Standard Error</t>
  </si>
  <si>
    <t>Expansion Factor [k]</t>
  </si>
  <si>
    <t>Expanded Uncertainty</t>
  </si>
  <si>
    <t>Relative expanded Uncertainty [95% CL]</t>
  </si>
  <si>
    <t>Horwitz Ratio [HORRAT]</t>
  </si>
  <si>
    <t>The total number of measurements is 21</t>
  </si>
  <si>
    <t>HORRAT = Measured Relative Standard Deviation / Calculated Relative Standard Deviation using the Horwitz equation</t>
  </si>
  <si>
    <r>
      <t>Horwitz, W., Albert, R. (1995)</t>
    </r>
    <r>
      <rPr>
        <sz val="11"/>
        <color theme="1"/>
        <rFont val="Calibri"/>
        <family val="2"/>
        <scheme val="minor"/>
      </rPr>
      <t xml:space="preserve">. Precision in analytical measurements: Expected values and </t>
    </r>
  </si>
  <si>
    <r>
      <t xml:space="preserve">and consequences in geochemical analyses. </t>
    </r>
    <r>
      <rPr>
        <i/>
        <sz val="11"/>
        <color theme="1"/>
        <rFont val="Calibri"/>
        <family val="2"/>
        <scheme val="minor"/>
      </rPr>
      <t>Fresenius Journal of Analytcal Chemistry.</t>
    </r>
  </si>
  <si>
    <t>351:507-513</t>
  </si>
  <si>
    <t>Data were acquired at the University of Bergen, Norway.</t>
  </si>
  <si>
    <t>We would like to thank Siv Hjorth Dundas for providing it.</t>
  </si>
  <si>
    <t>These data are intended to illustrate an achievable reproducibiity. For calibration and validation purposes please use the values from the product information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</si>
</sst>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1" applyFont="1"/>
    <xf numFmtId="0" fontId="6" fillId="0" borderId="0" xfId="1"/>
    <xf numFmtId="0" fontId="8" fillId="0" borderId="0" xfId="1" applyFont="1"/>
    <xf numFmtId="0" fontId="0" fillId="0" borderId="0" xfId="1" applyFont="1"/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Normal 2" xfId="1" xr:uid="{1FF8CEE3-99AA-494A-B0D0-7F937D7FB6E8}"/>
    <cellStyle name="Standard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21</xdr:row>
      <xdr:rowOff>12700</xdr:rowOff>
    </xdr:from>
    <xdr:to>
      <xdr:col>10</xdr:col>
      <xdr:colOff>355600</xdr:colOff>
      <xdr:row>46</xdr:row>
      <xdr:rowOff>19588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DF4E008-D5F3-5346-AC38-BB3DE0564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4406900"/>
          <a:ext cx="7772400" cy="5137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3</xdr:col>
      <xdr:colOff>736600</xdr:colOff>
      <xdr:row>67</xdr:row>
      <xdr:rowOff>12700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8252304-FC2B-674E-95CD-EC26BC20D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541000"/>
          <a:ext cx="48006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94B2-F020-164D-9C03-47A92D879008}">
  <dimension ref="A1:AG62"/>
  <sheetViews>
    <sheetView showGridLines="0" tabSelected="1" zoomScale="70" zoomScaleNormal="70" workbookViewId="0"/>
  </sheetViews>
  <sheetFormatPr baseColWidth="10" defaultRowHeight="15.6" x14ac:dyDescent="0.3"/>
  <cols>
    <col min="1" max="1" width="31.69921875" customWidth="1"/>
    <col min="14" max="14" width="11.5" customWidth="1"/>
  </cols>
  <sheetData>
    <row r="1" spans="1:33" ht="25.8" x14ac:dyDescent="0.5">
      <c r="A1" s="9" t="s">
        <v>41</v>
      </c>
    </row>
    <row r="3" spans="1:33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30</v>
      </c>
      <c r="AF3" s="2" t="s">
        <v>31</v>
      </c>
      <c r="AG3" s="2" t="s">
        <v>32</v>
      </c>
    </row>
    <row r="4" spans="1:33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3">
      <c r="A5" s="3" t="s">
        <v>33</v>
      </c>
      <c r="B5" s="4">
        <v>22066.666666666668</v>
      </c>
      <c r="C5" s="4">
        <v>4790</v>
      </c>
      <c r="D5" s="4">
        <v>84633.333333333328</v>
      </c>
      <c r="E5" s="5">
        <v>8.67</v>
      </c>
      <c r="F5" s="4">
        <v>2003.3333333333333</v>
      </c>
      <c r="G5" s="4">
        <v>458.23333333333335</v>
      </c>
      <c r="H5" s="6">
        <v>17.649999999999999</v>
      </c>
      <c r="I5" s="4">
        <v>91033.333333333328</v>
      </c>
      <c r="J5" s="4">
        <v>2606.6666666666665</v>
      </c>
      <c r="K5" s="4">
        <v>5163.333333333333</v>
      </c>
      <c r="L5" s="4">
        <v>1001.3333333333334</v>
      </c>
      <c r="M5" s="4">
        <v>550.9666666666667</v>
      </c>
      <c r="N5" s="6">
        <v>14.17</v>
      </c>
      <c r="O5" s="4">
        <v>326.90000000000003</v>
      </c>
      <c r="P5" s="6">
        <v>12.833333333333334</v>
      </c>
      <c r="Q5" s="4">
        <v>1170</v>
      </c>
      <c r="R5" s="4">
        <v>307.93333333333334</v>
      </c>
      <c r="S5" s="5">
        <v>4.746666666666667</v>
      </c>
      <c r="T5" s="6">
        <v>35.453333333333333</v>
      </c>
      <c r="U5" s="4">
        <v>1163.3333333333333</v>
      </c>
      <c r="V5" s="6">
        <v>17.873333333333335</v>
      </c>
      <c r="W5" s="6">
        <v>74.36333333333333</v>
      </c>
      <c r="X5" s="6">
        <v>16.746666666666666</v>
      </c>
      <c r="Y5" s="5">
        <v>3.8933333333333331</v>
      </c>
      <c r="Z5" s="6">
        <v>17.686666666666667</v>
      </c>
      <c r="AA5" s="6">
        <v>17.006666666666664</v>
      </c>
      <c r="AB5" s="6">
        <v>10.283333333333333</v>
      </c>
      <c r="AC5" s="5">
        <v>9.4833333333333343</v>
      </c>
      <c r="AD5" s="6">
        <v>67.179999999999993</v>
      </c>
      <c r="AE5" s="4">
        <v>1036.6666666666667</v>
      </c>
      <c r="AF5" s="6">
        <v>17.533333333333335</v>
      </c>
      <c r="AG5" s="5">
        <v>5.7366666666666672</v>
      </c>
    </row>
    <row r="6" spans="1:33" x14ac:dyDescent="0.3">
      <c r="A6" s="3" t="s">
        <v>34</v>
      </c>
      <c r="B6" s="4">
        <v>21833.333333333332</v>
      </c>
      <c r="C6" s="4">
        <v>4880</v>
      </c>
      <c r="D6" s="4">
        <v>86300</v>
      </c>
      <c r="E6" s="5">
        <v>8.8966666666666665</v>
      </c>
      <c r="F6" s="4">
        <v>2013.3333333333333</v>
      </c>
      <c r="G6" s="4">
        <v>452.0333333333333</v>
      </c>
      <c r="H6" s="6">
        <v>18.353333333333335</v>
      </c>
      <c r="I6" s="4">
        <v>90333.333333333328</v>
      </c>
      <c r="J6" s="4">
        <v>2623.3333333333335</v>
      </c>
      <c r="K6" s="4">
        <v>5053.333333333333</v>
      </c>
      <c r="L6" s="4">
        <v>983.66666666666663</v>
      </c>
      <c r="M6" s="4">
        <v>529.4666666666667</v>
      </c>
      <c r="N6" s="6">
        <v>13.996666666666668</v>
      </c>
      <c r="O6" s="4">
        <v>325.46666666666664</v>
      </c>
      <c r="P6" s="6">
        <v>12.663333333333334</v>
      </c>
      <c r="Q6" s="4">
        <v>1186.6666666666667</v>
      </c>
      <c r="R6" s="4">
        <v>307.43333333333334</v>
      </c>
      <c r="S6" s="5">
        <v>4.6399999999999997</v>
      </c>
      <c r="T6" s="6">
        <v>34.79</v>
      </c>
      <c r="U6" s="4">
        <v>1153.3333333333333</v>
      </c>
      <c r="V6" s="6">
        <v>17.97666666666667</v>
      </c>
      <c r="W6" s="6">
        <v>74.209999999999994</v>
      </c>
      <c r="X6" s="6">
        <v>16.086666666666666</v>
      </c>
      <c r="Y6" s="5">
        <v>3.8133333333333339</v>
      </c>
      <c r="Z6" s="6">
        <v>18.076666666666668</v>
      </c>
      <c r="AA6" s="6">
        <v>16.989999999999998</v>
      </c>
      <c r="AB6" s="6">
        <v>10.453333333333333</v>
      </c>
      <c r="AC6" s="5">
        <v>9.9</v>
      </c>
      <c r="AD6" s="6">
        <v>68.27</v>
      </c>
      <c r="AE6" s="4">
        <v>1053.3333333333333</v>
      </c>
      <c r="AF6" s="6">
        <v>18.303333333333331</v>
      </c>
      <c r="AG6" s="5">
        <v>5.7333333333333334</v>
      </c>
    </row>
    <row r="7" spans="1:33" x14ac:dyDescent="0.3">
      <c r="A7" s="3" t="s">
        <v>35</v>
      </c>
      <c r="B7" s="4">
        <v>22600</v>
      </c>
      <c r="C7" s="4">
        <v>4863.333333333333</v>
      </c>
      <c r="D7" s="4">
        <v>87000</v>
      </c>
      <c r="E7" s="5">
        <v>9.0300000000000011</v>
      </c>
      <c r="F7" s="4">
        <v>2043.3333333333333</v>
      </c>
      <c r="G7" s="4">
        <v>468.16666666666669</v>
      </c>
      <c r="H7" s="6">
        <v>18.329999999999998</v>
      </c>
      <c r="I7" s="4">
        <v>94600</v>
      </c>
      <c r="J7" s="4">
        <v>2633.3333333333335</v>
      </c>
      <c r="K7" s="4">
        <v>5220</v>
      </c>
      <c r="L7" s="4">
        <v>1017.6666666666666</v>
      </c>
      <c r="M7" s="4">
        <v>552.0333333333333</v>
      </c>
      <c r="N7" s="6">
        <v>14.1</v>
      </c>
      <c r="O7" s="4">
        <v>331.16666666666669</v>
      </c>
      <c r="P7" s="6">
        <v>12.666666666666666</v>
      </c>
      <c r="Q7" s="4">
        <v>1223.3333333333333</v>
      </c>
      <c r="R7" s="4">
        <v>316.7</v>
      </c>
      <c r="S7" s="5">
        <v>4.6399999999999997</v>
      </c>
      <c r="T7" s="6">
        <v>35.443333333333335</v>
      </c>
      <c r="U7" s="4">
        <v>1176.6666666666667</v>
      </c>
      <c r="V7" s="6">
        <v>17.966666666666665</v>
      </c>
      <c r="W7" s="6">
        <v>76.833333333333329</v>
      </c>
      <c r="X7" s="6">
        <v>17.273333333333333</v>
      </c>
      <c r="Y7" s="5">
        <v>3.9333333333333336</v>
      </c>
      <c r="Z7" s="6">
        <v>18.123333333333335</v>
      </c>
      <c r="AA7" s="6">
        <v>17.39</v>
      </c>
      <c r="AB7" s="6">
        <v>10.616666666666667</v>
      </c>
      <c r="AC7" s="5">
        <v>10.203333333333333</v>
      </c>
      <c r="AD7" s="6">
        <v>69.856666666666669</v>
      </c>
      <c r="AE7" s="4">
        <v>1033.3333333333333</v>
      </c>
      <c r="AF7" s="6">
        <v>18.7</v>
      </c>
      <c r="AG7" s="5">
        <v>5.8</v>
      </c>
    </row>
    <row r="8" spans="1:33" x14ac:dyDescent="0.3">
      <c r="A8" s="3" t="s">
        <v>36</v>
      </c>
      <c r="B8" s="4">
        <v>23000</v>
      </c>
      <c r="C8" s="4">
        <v>4990</v>
      </c>
      <c r="D8" s="4">
        <v>90433.333333333328</v>
      </c>
      <c r="E8" s="5">
        <v>9.1033333333333335</v>
      </c>
      <c r="F8" s="4">
        <v>2116.6666666666665</v>
      </c>
      <c r="G8" s="4">
        <v>473.36666666666662</v>
      </c>
      <c r="H8" s="6">
        <v>18.98</v>
      </c>
      <c r="I8" s="4">
        <v>94500</v>
      </c>
      <c r="J8" s="4">
        <v>2750</v>
      </c>
      <c r="K8" s="4">
        <v>5440</v>
      </c>
      <c r="L8" s="4">
        <v>1047.3333333333333</v>
      </c>
      <c r="M8" s="4">
        <v>580.4</v>
      </c>
      <c r="N8" s="6">
        <v>14.660000000000002</v>
      </c>
      <c r="O8" s="4">
        <v>342.83333333333331</v>
      </c>
      <c r="P8" s="6">
        <v>13.616666666666667</v>
      </c>
      <c r="Q8" s="4">
        <v>1236.6666666666667</v>
      </c>
      <c r="R8" s="4">
        <v>327.96666666666664</v>
      </c>
      <c r="S8" s="5">
        <v>4.9333333333333336</v>
      </c>
      <c r="T8" s="6">
        <v>37.340000000000003</v>
      </c>
      <c r="U8" s="4">
        <v>1216.6666666666667</v>
      </c>
      <c r="V8" s="6">
        <v>18.076666666666664</v>
      </c>
      <c r="W8" s="6">
        <v>78.223333333333343</v>
      </c>
      <c r="X8" s="6">
        <v>17.323333333333334</v>
      </c>
      <c r="Y8" s="5">
        <v>4.0100000000000007</v>
      </c>
      <c r="Z8" s="6">
        <v>18.176666666666666</v>
      </c>
      <c r="AA8" s="6">
        <v>17.849999999999998</v>
      </c>
      <c r="AB8" s="6">
        <v>10.936666666666667</v>
      </c>
      <c r="AC8" s="5">
        <v>10.196666666666667</v>
      </c>
      <c r="AD8" s="6">
        <v>71.723333333333343</v>
      </c>
      <c r="AE8" s="4">
        <v>1080</v>
      </c>
      <c r="AF8" s="6">
        <v>17.893333333333334</v>
      </c>
      <c r="AG8" s="5">
        <v>5.916666666666667</v>
      </c>
    </row>
    <row r="9" spans="1:33" x14ac:dyDescent="0.3">
      <c r="A9" s="3" t="s">
        <v>37</v>
      </c>
      <c r="B9" s="4">
        <v>22300</v>
      </c>
      <c r="C9" s="4">
        <v>4883.333333333333</v>
      </c>
      <c r="D9" s="4">
        <v>85600</v>
      </c>
      <c r="E9" s="5">
        <v>8.7133333333333329</v>
      </c>
      <c r="F9" s="4">
        <v>1993.3333333333333</v>
      </c>
      <c r="G9" s="4">
        <v>462.8</v>
      </c>
      <c r="H9" s="6">
        <v>17.70333333333333</v>
      </c>
      <c r="I9" s="4">
        <v>89800</v>
      </c>
      <c r="J9" s="4">
        <v>2656.6666666666665</v>
      </c>
      <c r="K9" s="4">
        <v>5183.333333333333</v>
      </c>
      <c r="L9" s="4">
        <v>1012.6666666666666</v>
      </c>
      <c r="M9" s="4">
        <v>560.13333333333333</v>
      </c>
      <c r="N9" s="6">
        <v>13.58</v>
      </c>
      <c r="O9" s="4">
        <v>327.63333333333338</v>
      </c>
      <c r="P9" s="6">
        <v>12.62</v>
      </c>
      <c r="Q9" s="4">
        <v>1170</v>
      </c>
      <c r="R9" s="4">
        <v>312.5333333333333</v>
      </c>
      <c r="S9" s="5">
        <v>4.6333333333333329</v>
      </c>
      <c r="T9" s="6">
        <v>36.396666666666668</v>
      </c>
      <c r="U9" s="4">
        <v>1150</v>
      </c>
      <c r="V9" s="6">
        <v>17.773333333333333</v>
      </c>
      <c r="W9" s="6">
        <v>74.210000000000008</v>
      </c>
      <c r="X9" s="6">
        <v>16.056666666666665</v>
      </c>
      <c r="Y9" s="5">
        <v>3.8866666666666667</v>
      </c>
      <c r="Z9" s="6">
        <v>17.043333333333333</v>
      </c>
      <c r="AA9" s="6">
        <v>17.026666666666667</v>
      </c>
      <c r="AB9" s="6">
        <v>10.166666666666666</v>
      </c>
      <c r="AC9" s="5">
        <v>9.43</v>
      </c>
      <c r="AD9" s="6">
        <v>69.953333333333333</v>
      </c>
      <c r="AE9" s="4">
        <v>1033.3333333333333</v>
      </c>
      <c r="AF9" s="6">
        <v>17.253333333333334</v>
      </c>
      <c r="AG9" s="5">
        <v>5.6566666666666663</v>
      </c>
    </row>
    <row r="10" spans="1:33" x14ac:dyDescent="0.3">
      <c r="A10" s="3" t="s">
        <v>38</v>
      </c>
      <c r="B10" s="4">
        <v>21933.333333333332</v>
      </c>
      <c r="C10" s="4">
        <v>4766.666666666667</v>
      </c>
      <c r="D10" s="4">
        <v>85066.666666666672</v>
      </c>
      <c r="E10" s="5">
        <v>8.6066666666666674</v>
      </c>
      <c r="F10" s="4">
        <v>2000</v>
      </c>
      <c r="G10" s="4">
        <v>454.63333333333338</v>
      </c>
      <c r="H10" s="6">
        <v>18.783333333333331</v>
      </c>
      <c r="I10" s="4">
        <v>89100</v>
      </c>
      <c r="J10" s="4">
        <v>2586.6666666666665</v>
      </c>
      <c r="K10" s="4">
        <v>5156.666666666667</v>
      </c>
      <c r="L10" s="4">
        <v>996.33333333333337</v>
      </c>
      <c r="M10" s="4">
        <v>544.86666666666667</v>
      </c>
      <c r="N10" s="6">
        <v>14.160000000000002</v>
      </c>
      <c r="O10" s="4">
        <v>319.2</v>
      </c>
      <c r="P10" s="6">
        <v>12.626666666666665</v>
      </c>
      <c r="Q10" s="4">
        <v>1180</v>
      </c>
      <c r="R10" s="4">
        <v>307.43333333333334</v>
      </c>
      <c r="S10" s="5">
        <v>4.54</v>
      </c>
      <c r="T10" s="6">
        <v>35.31</v>
      </c>
      <c r="U10" s="4">
        <v>1163.3333333333333</v>
      </c>
      <c r="V10" s="6">
        <v>17.78</v>
      </c>
      <c r="W10" s="6">
        <v>74.356666666666669</v>
      </c>
      <c r="X10" s="6">
        <v>16.329999999999998</v>
      </c>
      <c r="Y10" s="5">
        <v>3.8666666666666671</v>
      </c>
      <c r="Z10" s="6">
        <v>17.7</v>
      </c>
      <c r="AA10" s="6">
        <v>16.873333333333335</v>
      </c>
      <c r="AB10" s="6">
        <v>10.410000000000002</v>
      </c>
      <c r="AC10" s="5">
        <v>9.7966666666666669</v>
      </c>
      <c r="AD10" s="6">
        <v>69.073333333333338</v>
      </c>
      <c r="AE10" s="4">
        <v>1036.6666666666667</v>
      </c>
      <c r="AF10" s="6">
        <v>18.146666666666665</v>
      </c>
      <c r="AG10" s="5">
        <v>5.753333333333333</v>
      </c>
    </row>
    <row r="11" spans="1:33" x14ac:dyDescent="0.3">
      <c r="A11" s="3" t="s">
        <v>39</v>
      </c>
      <c r="B11" s="4">
        <v>22733.333333333332</v>
      </c>
      <c r="C11" s="4">
        <v>4833.333333333333</v>
      </c>
      <c r="D11" s="4">
        <v>86966.666666666672</v>
      </c>
      <c r="E11" s="5">
        <v>9.06</v>
      </c>
      <c r="F11" s="4">
        <v>2040</v>
      </c>
      <c r="G11" s="4">
        <v>461.36666666666662</v>
      </c>
      <c r="H11" s="6">
        <v>18.38</v>
      </c>
      <c r="I11" s="4">
        <v>91766.666666666672</v>
      </c>
      <c r="J11" s="4">
        <v>2630</v>
      </c>
      <c r="K11" s="4">
        <v>5200</v>
      </c>
      <c r="L11" s="4">
        <v>1017</v>
      </c>
      <c r="M11" s="4">
        <v>562</v>
      </c>
      <c r="N11" s="6">
        <v>13.72</v>
      </c>
      <c r="O11" s="4">
        <v>331.73333333333335</v>
      </c>
      <c r="P11" s="6">
        <v>12.833333333333334</v>
      </c>
      <c r="Q11" s="4">
        <v>1190</v>
      </c>
      <c r="R11" s="4">
        <v>312.36666666666667</v>
      </c>
      <c r="S11" s="5">
        <v>4.7166666666666659</v>
      </c>
      <c r="T11" s="6">
        <v>35.5</v>
      </c>
      <c r="U11" s="4">
        <v>1173.3333333333333</v>
      </c>
      <c r="V11" s="6">
        <v>17.63666666666667</v>
      </c>
      <c r="W11" s="6">
        <v>75.976666666666674</v>
      </c>
      <c r="X11" s="6">
        <v>16.87</v>
      </c>
      <c r="Y11" s="5">
        <v>3.9233333333333333</v>
      </c>
      <c r="Z11" s="6">
        <v>17.546666666666667</v>
      </c>
      <c r="AA11" s="6">
        <v>17.493333333333336</v>
      </c>
      <c r="AB11" s="6">
        <v>10.46</v>
      </c>
      <c r="AC11" s="5">
        <v>9.576666666666668</v>
      </c>
      <c r="AD11" s="6">
        <v>69</v>
      </c>
      <c r="AE11" s="4">
        <v>1050</v>
      </c>
      <c r="AF11" s="6">
        <v>17.333333333333332</v>
      </c>
      <c r="AG11" s="5">
        <v>5.8</v>
      </c>
    </row>
    <row r="12" spans="1:33" x14ac:dyDescent="0.3">
      <c r="A12" s="7"/>
      <c r="B12" s="8"/>
      <c r="C12" s="8"/>
      <c r="D12" s="8"/>
      <c r="E12" s="5"/>
      <c r="F12" s="8"/>
      <c r="G12" s="8"/>
      <c r="H12" s="6"/>
      <c r="I12" s="8"/>
      <c r="J12" s="8"/>
      <c r="K12" s="8"/>
      <c r="L12" s="8"/>
      <c r="M12" s="8"/>
      <c r="N12" s="6"/>
      <c r="O12" s="8"/>
      <c r="P12" s="8"/>
      <c r="Q12" s="8"/>
      <c r="R12" s="8"/>
      <c r="S12" s="5"/>
      <c r="T12" s="6"/>
      <c r="U12" s="8"/>
      <c r="V12" s="6"/>
      <c r="W12" s="6"/>
      <c r="X12" s="6"/>
      <c r="Y12" s="5"/>
      <c r="Z12" s="6"/>
      <c r="AA12" s="6"/>
      <c r="AB12" s="6"/>
      <c r="AC12" s="8"/>
      <c r="AD12" s="8"/>
      <c r="AE12" s="8"/>
      <c r="AF12" s="8"/>
      <c r="AG12" s="5"/>
    </row>
    <row r="13" spans="1:33" x14ac:dyDescent="0.3">
      <c r="A13" s="21" t="s">
        <v>69</v>
      </c>
      <c r="B13" s="14">
        <f>AVERAGE(B5:B11)</f>
        <v>22352.380952380954</v>
      </c>
      <c r="C13" s="14">
        <f t="shared" ref="C13:AG13" si="0">AVERAGE(C5:C11)</f>
        <v>4858.0952380952376</v>
      </c>
      <c r="D13" s="14">
        <f t="shared" si="0"/>
        <v>86571.428571428565</v>
      </c>
      <c r="E13" s="19">
        <f t="shared" si="0"/>
        <v>8.8685714285714301</v>
      </c>
      <c r="F13" s="14">
        <f t="shared" si="0"/>
        <v>2030</v>
      </c>
      <c r="G13" s="14">
        <f t="shared" si="0"/>
        <v>461.51428571428568</v>
      </c>
      <c r="H13" s="18">
        <f t="shared" si="0"/>
        <v>18.311428571428571</v>
      </c>
      <c r="I13" s="14">
        <f t="shared" si="0"/>
        <v>91590.476190476184</v>
      </c>
      <c r="J13" s="14">
        <f t="shared" si="0"/>
        <v>2640.9523809523807</v>
      </c>
      <c r="K13" s="14">
        <f t="shared" si="0"/>
        <v>5202.3809523809523</v>
      </c>
      <c r="L13" s="14">
        <f t="shared" si="0"/>
        <v>1010.8571428571429</v>
      </c>
      <c r="M13" s="14">
        <f t="shared" si="0"/>
        <v>554.26666666666665</v>
      </c>
      <c r="N13" s="18">
        <f t="shared" si="0"/>
        <v>14.055238095238096</v>
      </c>
      <c r="O13" s="14">
        <f t="shared" si="0"/>
        <v>329.27619047619049</v>
      </c>
      <c r="P13" s="18">
        <f t="shared" si="0"/>
        <v>12.837142857142856</v>
      </c>
      <c r="Q13" s="14">
        <f t="shared" si="0"/>
        <v>1193.8095238095241</v>
      </c>
      <c r="R13" s="14">
        <f t="shared" si="0"/>
        <v>313.1952380952381</v>
      </c>
      <c r="S13" s="19">
        <f t="shared" si="0"/>
        <v>4.6928571428571431</v>
      </c>
      <c r="T13" s="18">
        <f t="shared" si="0"/>
        <v>35.747619047619047</v>
      </c>
      <c r="U13" s="14">
        <f t="shared" si="0"/>
        <v>1170.952380952381</v>
      </c>
      <c r="V13" s="18">
        <f t="shared" si="0"/>
        <v>17.869047619047624</v>
      </c>
      <c r="W13" s="18">
        <f t="shared" si="0"/>
        <v>75.453333333333347</v>
      </c>
      <c r="X13" s="18">
        <f t="shared" si="0"/>
        <v>16.669523809523806</v>
      </c>
      <c r="Y13" s="19">
        <f t="shared" si="0"/>
        <v>3.9038095238095241</v>
      </c>
      <c r="Z13" s="18">
        <f t="shared" si="0"/>
        <v>17.764761904761905</v>
      </c>
      <c r="AA13" s="18">
        <f t="shared" si="0"/>
        <v>17.232857142857146</v>
      </c>
      <c r="AB13" s="18">
        <f t="shared" si="0"/>
        <v>10.475238095238096</v>
      </c>
      <c r="AC13" s="18">
        <f t="shared" si="0"/>
        <v>9.7980952380952395</v>
      </c>
      <c r="AD13" s="18">
        <f t="shared" si="0"/>
        <v>69.293809523809529</v>
      </c>
      <c r="AE13" s="14">
        <f t="shared" si="0"/>
        <v>1046.1904761904761</v>
      </c>
      <c r="AF13" s="18">
        <f t="shared" si="0"/>
        <v>17.880476190476188</v>
      </c>
      <c r="AG13" s="19">
        <f t="shared" si="0"/>
        <v>5.7709523809523802</v>
      </c>
    </row>
    <row r="14" spans="1:33" x14ac:dyDescent="0.3">
      <c r="A14" s="22" t="s">
        <v>70</v>
      </c>
      <c r="B14" s="15">
        <f>_xlfn.STDEV.S(B5:B11)/SQRT(COUNT(B5:B11))</f>
        <v>165.8483311168381</v>
      </c>
      <c r="C14" s="15">
        <f t="shared" ref="C14:AG14" si="1">_xlfn.STDEV.S(C5:C11)/SQRT(COUNT(C5:C11))</f>
        <v>27.668264850159876</v>
      </c>
      <c r="D14" s="15">
        <f t="shared" si="1"/>
        <v>728.53511684592206</v>
      </c>
      <c r="E14" s="20">
        <f t="shared" si="1"/>
        <v>7.7264258775008046E-2</v>
      </c>
      <c r="F14" s="15">
        <f t="shared" si="1"/>
        <v>16.199810567838814</v>
      </c>
      <c r="G14" s="15">
        <f t="shared" si="1"/>
        <v>2.8217209010703717</v>
      </c>
      <c r="H14" s="17">
        <f t="shared" si="1"/>
        <v>0.18795594601321733</v>
      </c>
      <c r="I14" s="15">
        <f t="shared" si="1"/>
        <v>828.83593661601878</v>
      </c>
      <c r="J14" s="15">
        <f t="shared" si="1"/>
        <v>19.969742796592456</v>
      </c>
      <c r="K14" s="15">
        <f t="shared" si="1"/>
        <v>44.446711960297293</v>
      </c>
      <c r="L14" s="15">
        <f t="shared" si="1"/>
        <v>7.6514193250059606</v>
      </c>
      <c r="M14" s="15">
        <f t="shared" si="1"/>
        <v>5.9690693043210921</v>
      </c>
      <c r="N14" s="17">
        <f t="shared" si="1"/>
        <v>0.1321572278758095</v>
      </c>
      <c r="O14" s="15">
        <f t="shared" si="1"/>
        <v>2.7507354888107409</v>
      </c>
      <c r="P14" s="17">
        <f t="shared" si="1"/>
        <v>0.13437771249173916</v>
      </c>
      <c r="Q14" s="15">
        <f t="shared" si="1"/>
        <v>9.8783224650803891</v>
      </c>
      <c r="R14" s="15">
        <f t="shared" si="1"/>
        <v>2.784693884475328</v>
      </c>
      <c r="S14" s="20">
        <f t="shared" si="1"/>
        <v>4.7254957307925408E-2</v>
      </c>
      <c r="T14" s="17">
        <f t="shared" si="1"/>
        <v>0.32019315787853747</v>
      </c>
      <c r="U14" s="15">
        <f t="shared" si="1"/>
        <v>8.4425943790299858</v>
      </c>
      <c r="V14" s="17">
        <f t="shared" si="1"/>
        <v>5.6763289639012483E-2</v>
      </c>
      <c r="W14" s="17">
        <f t="shared" si="1"/>
        <v>0.60422542133574686</v>
      </c>
      <c r="X14" s="17">
        <f t="shared" si="1"/>
        <v>0.19933146011147859</v>
      </c>
      <c r="Y14" s="20">
        <f t="shared" si="1"/>
        <v>2.3144686060073277E-2</v>
      </c>
      <c r="Z14" s="17">
        <f t="shared" si="1"/>
        <v>0.15227178629339927</v>
      </c>
      <c r="AA14" s="17">
        <f t="shared" si="1"/>
        <v>0.13410378309715013</v>
      </c>
      <c r="AB14" s="17">
        <f t="shared" si="1"/>
        <v>9.3850204699545858E-2</v>
      </c>
      <c r="AC14" s="17">
        <f t="shared" si="1"/>
        <v>0.12121051070874013</v>
      </c>
      <c r="AD14" s="17">
        <f t="shared" si="1"/>
        <v>0.54128762247943119</v>
      </c>
      <c r="AE14" s="15">
        <f t="shared" si="1"/>
        <v>6.4005857630653811</v>
      </c>
      <c r="AF14" s="17">
        <f t="shared" si="1"/>
        <v>0.20322587398729175</v>
      </c>
      <c r="AG14" s="20">
        <f t="shared" si="1"/>
        <v>3.0426546868584769E-2</v>
      </c>
    </row>
    <row r="15" spans="1:33" x14ac:dyDescent="0.3">
      <c r="A15" s="22" t="s">
        <v>71</v>
      </c>
      <c r="B15" s="16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2</v>
      </c>
      <c r="K15" s="8">
        <v>2</v>
      </c>
      <c r="L15" s="8">
        <v>2</v>
      </c>
      <c r="M15" s="8">
        <v>2</v>
      </c>
      <c r="N15" s="8">
        <v>2</v>
      </c>
      <c r="O15" s="8">
        <v>2</v>
      </c>
      <c r="P15" s="8">
        <v>2</v>
      </c>
      <c r="Q15" s="8">
        <v>2</v>
      </c>
      <c r="R15" s="8">
        <v>2</v>
      </c>
      <c r="S15" s="8">
        <v>2</v>
      </c>
      <c r="T15" s="8">
        <v>2</v>
      </c>
      <c r="U15" s="8">
        <v>2</v>
      </c>
      <c r="V15" s="8">
        <v>2</v>
      </c>
      <c r="W15" s="8">
        <v>2</v>
      </c>
      <c r="X15" s="8">
        <v>2</v>
      </c>
      <c r="Y15" s="8">
        <v>2</v>
      </c>
      <c r="Z15" s="8">
        <v>2</v>
      </c>
      <c r="AA15" s="8">
        <v>2</v>
      </c>
      <c r="AB15" s="8">
        <v>2</v>
      </c>
      <c r="AC15" s="8">
        <v>2</v>
      </c>
      <c r="AD15" s="8">
        <v>2</v>
      </c>
      <c r="AE15" s="8">
        <v>2</v>
      </c>
      <c r="AF15" s="8">
        <v>2</v>
      </c>
      <c r="AG15" s="8">
        <v>2</v>
      </c>
    </row>
    <row r="16" spans="1:33" x14ac:dyDescent="0.3">
      <c r="A16" s="21" t="s">
        <v>72</v>
      </c>
      <c r="B16" s="14">
        <f>B15*B14</f>
        <v>331.69666223367619</v>
      </c>
      <c r="C16" s="14">
        <f t="shared" ref="C16:AG16" si="2">C15*C14</f>
        <v>55.336529700319751</v>
      </c>
      <c r="D16" s="14">
        <f t="shared" si="2"/>
        <v>1457.0702336918441</v>
      </c>
      <c r="E16" s="19">
        <f t="shared" si="2"/>
        <v>0.15452851755001609</v>
      </c>
      <c r="F16" s="14">
        <f t="shared" si="2"/>
        <v>32.399621135677627</v>
      </c>
      <c r="G16" s="14">
        <f t="shared" si="2"/>
        <v>5.6434418021407433</v>
      </c>
      <c r="H16" s="18">
        <f t="shared" si="2"/>
        <v>0.37591189202643466</v>
      </c>
      <c r="I16" s="14">
        <f t="shared" si="2"/>
        <v>1657.6718732320376</v>
      </c>
      <c r="J16" s="14">
        <f t="shared" si="2"/>
        <v>39.939485593184912</v>
      </c>
      <c r="K16" s="14">
        <f t="shared" si="2"/>
        <v>88.893423920594586</v>
      </c>
      <c r="L16" s="14">
        <f t="shared" si="2"/>
        <v>15.302838650011921</v>
      </c>
      <c r="M16" s="14">
        <f t="shared" si="2"/>
        <v>11.938138608642184</v>
      </c>
      <c r="N16" s="18">
        <f t="shared" si="2"/>
        <v>0.26431445575161899</v>
      </c>
      <c r="O16" s="14">
        <f t="shared" si="2"/>
        <v>5.5014709776214819</v>
      </c>
      <c r="P16" s="18">
        <f t="shared" si="2"/>
        <v>0.26875542498347832</v>
      </c>
      <c r="Q16" s="14">
        <f t="shared" si="2"/>
        <v>19.756644930160778</v>
      </c>
      <c r="R16" s="14">
        <f t="shared" si="2"/>
        <v>5.5693877689506559</v>
      </c>
      <c r="S16" s="19">
        <f t="shared" si="2"/>
        <v>9.4509914615850815E-2</v>
      </c>
      <c r="T16" s="18">
        <f t="shared" si="2"/>
        <v>0.64038631575707494</v>
      </c>
      <c r="U16" s="14">
        <f t="shared" si="2"/>
        <v>16.885188758059972</v>
      </c>
      <c r="V16" s="18">
        <f t="shared" si="2"/>
        <v>0.11352657927802497</v>
      </c>
      <c r="W16" s="18">
        <f t="shared" si="2"/>
        <v>1.2084508426714937</v>
      </c>
      <c r="X16" s="18">
        <f t="shared" si="2"/>
        <v>0.39866292022295718</v>
      </c>
      <c r="Y16" s="19">
        <f t="shared" si="2"/>
        <v>4.6289372120146555E-2</v>
      </c>
      <c r="Z16" s="18">
        <f t="shared" si="2"/>
        <v>0.30454357258679854</v>
      </c>
      <c r="AA16" s="18">
        <f t="shared" si="2"/>
        <v>0.26820756619430025</v>
      </c>
      <c r="AB16" s="18">
        <f t="shared" si="2"/>
        <v>0.18770040939909172</v>
      </c>
      <c r="AC16" s="18">
        <f t="shared" si="2"/>
        <v>0.24242102141748026</v>
      </c>
      <c r="AD16" s="18">
        <f t="shared" si="2"/>
        <v>1.0825752449588624</v>
      </c>
      <c r="AE16" s="14">
        <f t="shared" si="2"/>
        <v>12.801171526130762</v>
      </c>
      <c r="AF16" s="18">
        <f t="shared" si="2"/>
        <v>0.4064517479745835</v>
      </c>
      <c r="AG16" s="19">
        <f t="shared" si="2"/>
        <v>6.0853093737169538E-2</v>
      </c>
    </row>
    <row r="17" spans="1:33" x14ac:dyDescent="0.3">
      <c r="A17" s="22" t="s">
        <v>73</v>
      </c>
      <c r="B17" s="17">
        <f>B16/B13*100</f>
        <v>1.4839433120807839</v>
      </c>
      <c r="C17" s="17">
        <f t="shared" ref="C17:AG17" si="3">C16/C13*100</f>
        <v>1.139058149094996</v>
      </c>
      <c r="D17" s="17">
        <f t="shared" si="3"/>
        <v>1.683084428356916</v>
      </c>
      <c r="E17" s="17">
        <f t="shared" si="3"/>
        <v>1.7424285161889697</v>
      </c>
      <c r="F17" s="17">
        <f t="shared" si="3"/>
        <v>1.5960404500333807</v>
      </c>
      <c r="G17" s="17">
        <f t="shared" si="3"/>
        <v>1.2228097757377951</v>
      </c>
      <c r="H17" s="17">
        <f t="shared" si="3"/>
        <v>2.0528812951981923</v>
      </c>
      <c r="I17" s="17">
        <f t="shared" si="3"/>
        <v>1.8098736268000828</v>
      </c>
      <c r="J17" s="17">
        <f t="shared" si="3"/>
        <v>1.51231373504667</v>
      </c>
      <c r="K17" s="17">
        <f t="shared" si="3"/>
        <v>1.7087065467574245</v>
      </c>
      <c r="L17" s="17">
        <f t="shared" si="3"/>
        <v>1.5138478031385449</v>
      </c>
      <c r="M17" s="17">
        <f t="shared" si="3"/>
        <v>2.1538619091849025</v>
      </c>
      <c r="N17" s="17">
        <f t="shared" si="3"/>
        <v>1.880540578257216</v>
      </c>
      <c r="O17" s="17">
        <f t="shared" si="3"/>
        <v>1.6707770366467738</v>
      </c>
      <c r="P17" s="17">
        <f t="shared" si="3"/>
        <v>2.0935766468777524</v>
      </c>
      <c r="Q17" s="17">
        <f t="shared" si="3"/>
        <v>1.6549243858531162</v>
      </c>
      <c r="R17" s="17">
        <f t="shared" si="3"/>
        <v>1.7782479078615769</v>
      </c>
      <c r="S17" s="17">
        <f t="shared" si="3"/>
        <v>2.0139099004899719</v>
      </c>
      <c r="T17" s="17">
        <f t="shared" si="3"/>
        <v>1.7914097017315271</v>
      </c>
      <c r="U17" s="17">
        <f t="shared" si="3"/>
        <v>1.4420047333032102</v>
      </c>
      <c r="V17" s="17">
        <f t="shared" si="3"/>
        <v>0.63532529376109892</v>
      </c>
      <c r="W17" s="17">
        <f t="shared" si="3"/>
        <v>1.6015870860640042</v>
      </c>
      <c r="X17" s="17">
        <f t="shared" si="3"/>
        <v>2.3915675383311727</v>
      </c>
      <c r="Y17" s="17">
        <f t="shared" si="3"/>
        <v>1.1857487369151958</v>
      </c>
      <c r="Z17" s="17">
        <f t="shared" si="3"/>
        <v>1.7143127176118507</v>
      </c>
      <c r="AA17" s="17">
        <f t="shared" si="3"/>
        <v>1.5563731769544071</v>
      </c>
      <c r="AB17" s="17">
        <f t="shared" si="3"/>
        <v>1.7918486214114582</v>
      </c>
      <c r="AC17" s="17">
        <f t="shared" si="3"/>
        <v>2.4741647792413906</v>
      </c>
      <c r="AD17" s="17">
        <f t="shared" si="3"/>
        <v>1.56229719854973</v>
      </c>
      <c r="AE17" s="17">
        <f t="shared" si="3"/>
        <v>1.223598552793564</v>
      </c>
      <c r="AF17" s="17">
        <f t="shared" si="3"/>
        <v>2.2731595268758835</v>
      </c>
      <c r="AG17" s="17">
        <f t="shared" si="3"/>
        <v>1.0544722901894221</v>
      </c>
    </row>
    <row r="18" spans="1:33" x14ac:dyDescent="0.3">
      <c r="A18" s="22" t="s">
        <v>40</v>
      </c>
      <c r="B18" s="17">
        <f>(B13*10^-6)^(-0.1505)*2</f>
        <v>3.5436985035771</v>
      </c>
      <c r="C18" s="17">
        <f t="shared" ref="C18:AG18" si="4">(C13*10^-6)^(-0.1505)*2</f>
        <v>4.4587883629053895</v>
      </c>
      <c r="D18" s="17">
        <f t="shared" si="4"/>
        <v>2.8903811798715959</v>
      </c>
      <c r="E18" s="17">
        <f t="shared" si="4"/>
        <v>11.51802504664076</v>
      </c>
      <c r="F18" s="17">
        <f t="shared" si="4"/>
        <v>5.0845420334460405</v>
      </c>
      <c r="G18" s="17">
        <f t="shared" si="4"/>
        <v>6.3543353470344348</v>
      </c>
      <c r="H18" s="17">
        <f t="shared" si="4"/>
        <v>10.327383403215832</v>
      </c>
      <c r="I18" s="17">
        <f t="shared" si="4"/>
        <v>2.8659692273793986</v>
      </c>
      <c r="J18" s="17">
        <f t="shared" si="4"/>
        <v>4.8871428079864767</v>
      </c>
      <c r="K18" s="17">
        <f t="shared" si="4"/>
        <v>4.4130776788541262</v>
      </c>
      <c r="L18" s="17">
        <f t="shared" si="4"/>
        <v>5.6470831580863994</v>
      </c>
      <c r="M18" s="17">
        <f t="shared" si="4"/>
        <v>6.1815917854652644</v>
      </c>
      <c r="N18" s="17">
        <f t="shared" si="4"/>
        <v>10.746829171691719</v>
      </c>
      <c r="O18" s="17">
        <f t="shared" si="4"/>
        <v>6.6855503855979448</v>
      </c>
      <c r="P18" s="17">
        <f t="shared" si="4"/>
        <v>10.894454899435265</v>
      </c>
      <c r="Q18" s="17">
        <f t="shared" si="4"/>
        <v>5.5074589937758738</v>
      </c>
      <c r="R18" s="17">
        <f t="shared" si="4"/>
        <v>6.736120004385012</v>
      </c>
      <c r="S18" s="17">
        <f t="shared" si="4"/>
        <v>12.67589627937962</v>
      </c>
      <c r="T18" s="17">
        <f t="shared" si="4"/>
        <v>9.3382673612545943</v>
      </c>
      <c r="U18" s="17">
        <f t="shared" si="4"/>
        <v>5.5235061378912089</v>
      </c>
      <c r="V18" s="17">
        <f t="shared" si="4"/>
        <v>10.365463675284447</v>
      </c>
      <c r="W18" s="17">
        <f t="shared" si="4"/>
        <v>8.3452507768347477</v>
      </c>
      <c r="X18" s="17">
        <f t="shared" si="4"/>
        <v>10.474433768901548</v>
      </c>
      <c r="Y18" s="17">
        <f t="shared" si="4"/>
        <v>13.031996614185616</v>
      </c>
      <c r="Z18" s="17">
        <f t="shared" si="4"/>
        <v>10.374598712818388</v>
      </c>
      <c r="AA18" s="17">
        <f t="shared" si="4"/>
        <v>10.422171704260322</v>
      </c>
      <c r="AB18" s="17">
        <f t="shared" si="4"/>
        <v>11.232988862099624</v>
      </c>
      <c r="AC18" s="17">
        <f t="shared" si="4"/>
        <v>11.34653289020952</v>
      </c>
      <c r="AD18" s="17">
        <f t="shared" si="4"/>
        <v>8.4528951645850885</v>
      </c>
      <c r="AE18" s="17">
        <f t="shared" si="4"/>
        <v>5.6179591367233854</v>
      </c>
      <c r="AF18" s="17">
        <f t="shared" si="4"/>
        <v>10.364466305894444</v>
      </c>
      <c r="AG18" s="17">
        <f t="shared" si="4"/>
        <v>12.287463713341028</v>
      </c>
    </row>
    <row r="19" spans="1:33" x14ac:dyDescent="0.3">
      <c r="A19" s="22" t="s">
        <v>74</v>
      </c>
      <c r="B19" s="18">
        <f>B17/B18</f>
        <v>0.41875552070325778</v>
      </c>
      <c r="C19" s="18">
        <f t="shared" ref="C19:AG19" si="5">C17/C18</f>
        <v>0.25546360499442383</v>
      </c>
      <c r="D19" s="18">
        <f t="shared" si="5"/>
        <v>0.58230535130722316</v>
      </c>
      <c r="E19" s="18">
        <f t="shared" si="5"/>
        <v>0.15127841006884685</v>
      </c>
      <c r="F19" s="18">
        <f t="shared" si="5"/>
        <v>0.31390053214913965</v>
      </c>
      <c r="G19" s="18">
        <f t="shared" si="5"/>
        <v>0.19243708569905424</v>
      </c>
      <c r="H19" s="18">
        <f t="shared" si="5"/>
        <v>0.19878038947977356</v>
      </c>
      <c r="I19" s="18">
        <f t="shared" si="5"/>
        <v>0.63150490574352935</v>
      </c>
      <c r="J19" s="18">
        <f t="shared" si="5"/>
        <v>0.30944742039771694</v>
      </c>
      <c r="K19" s="18">
        <f t="shared" si="5"/>
        <v>0.38719158625848099</v>
      </c>
      <c r="L19" s="18">
        <f t="shared" si="5"/>
        <v>0.26807605993383943</v>
      </c>
      <c r="M19" s="18">
        <f t="shared" si="5"/>
        <v>0.34843159883984309</v>
      </c>
      <c r="N19" s="18">
        <f t="shared" si="5"/>
        <v>0.17498562117380242</v>
      </c>
      <c r="O19" s="18">
        <f t="shared" si="5"/>
        <v>0.24990867472122749</v>
      </c>
      <c r="P19" s="18">
        <f t="shared" si="5"/>
        <v>0.19216901315423104</v>
      </c>
      <c r="Q19" s="18">
        <f t="shared" si="5"/>
        <v>0.30048782709474375</v>
      </c>
      <c r="R19" s="18">
        <f t="shared" si="5"/>
        <v>0.26398696975469421</v>
      </c>
      <c r="S19" s="18">
        <f t="shared" si="5"/>
        <v>0.15887712048938729</v>
      </c>
      <c r="T19" s="18">
        <f t="shared" si="5"/>
        <v>0.19183534080039999</v>
      </c>
      <c r="U19" s="18">
        <f t="shared" si="5"/>
        <v>0.26106691968912082</v>
      </c>
      <c r="V19" s="18">
        <f t="shared" si="5"/>
        <v>6.1292510751446386E-2</v>
      </c>
      <c r="W19" s="18">
        <f t="shared" si="5"/>
        <v>0.19191599256786707</v>
      </c>
      <c r="X19" s="18">
        <f t="shared" si="5"/>
        <v>0.22832427901083344</v>
      </c>
      <c r="Y19" s="18">
        <f t="shared" si="5"/>
        <v>9.0987495778235714E-2</v>
      </c>
      <c r="Z19" s="18">
        <f t="shared" si="5"/>
        <v>0.16524135198537587</v>
      </c>
      <c r="AA19" s="18">
        <f t="shared" si="5"/>
        <v>0.1493329049950502</v>
      </c>
      <c r="AB19" s="18">
        <f t="shared" si="5"/>
        <v>0.15951663830605214</v>
      </c>
      <c r="AC19" s="18">
        <f t="shared" si="5"/>
        <v>0.21805469593061777</v>
      </c>
      <c r="AD19" s="18">
        <f t="shared" si="5"/>
        <v>0.18482391750169253</v>
      </c>
      <c r="AE19" s="18">
        <f t="shared" si="5"/>
        <v>0.21780125540521728</v>
      </c>
      <c r="AF19" s="18">
        <f t="shared" si="5"/>
        <v>0.21932239053959776</v>
      </c>
      <c r="AG19" s="18">
        <f t="shared" si="5"/>
        <v>8.5816919975481701E-2</v>
      </c>
    </row>
    <row r="22" spans="1:33" x14ac:dyDescent="0.3">
      <c r="L22" t="s">
        <v>42</v>
      </c>
    </row>
    <row r="23" spans="1:33" x14ac:dyDescent="0.3">
      <c r="L23" t="s">
        <v>75</v>
      </c>
    </row>
    <row r="24" spans="1:33" x14ac:dyDescent="0.3">
      <c r="L24" t="s">
        <v>68</v>
      </c>
    </row>
    <row r="25" spans="1:33" x14ac:dyDescent="0.3">
      <c r="R25" s="11"/>
      <c r="S25" s="11"/>
    </row>
    <row r="26" spans="1:33" x14ac:dyDescent="0.3">
      <c r="L26" t="s">
        <v>82</v>
      </c>
    </row>
    <row r="28" spans="1:33" x14ac:dyDescent="0.3">
      <c r="L28" t="s">
        <v>76</v>
      </c>
      <c r="R28" s="11"/>
      <c r="S28" s="11"/>
    </row>
    <row r="29" spans="1:33" x14ac:dyDescent="0.3">
      <c r="R29" s="11"/>
      <c r="S29" s="11"/>
    </row>
    <row r="30" spans="1:33" x14ac:dyDescent="0.3">
      <c r="L30" s="23" t="s">
        <v>77</v>
      </c>
      <c r="R30" s="11"/>
      <c r="S30" s="11"/>
    </row>
    <row r="31" spans="1:33" x14ac:dyDescent="0.3">
      <c r="M31" s="24" t="s">
        <v>78</v>
      </c>
      <c r="R31" s="11"/>
      <c r="S31" s="11"/>
    </row>
    <row r="32" spans="1:33" x14ac:dyDescent="0.3">
      <c r="M32" s="24" t="s">
        <v>79</v>
      </c>
      <c r="R32" s="11"/>
      <c r="S32" s="11"/>
    </row>
    <row r="33" spans="12:19" x14ac:dyDescent="0.3">
      <c r="Q33" s="11"/>
      <c r="R33" s="11"/>
      <c r="S33" s="11"/>
    </row>
    <row r="34" spans="12:19" x14ac:dyDescent="0.3">
      <c r="Q34" s="11"/>
      <c r="R34" s="11"/>
      <c r="S34" s="11"/>
    </row>
    <row r="35" spans="12:19" ht="18" x14ac:dyDescent="0.35">
      <c r="L35" s="10" t="s">
        <v>43</v>
      </c>
      <c r="M35" s="11"/>
      <c r="N35" s="11"/>
      <c r="O35" s="11"/>
      <c r="P35" s="11"/>
      <c r="Q35" s="11"/>
      <c r="R35" s="11"/>
      <c r="S35" s="11"/>
    </row>
    <row r="36" spans="12:19" x14ac:dyDescent="0.3">
      <c r="L36" s="11"/>
      <c r="M36" s="11"/>
      <c r="N36" s="11"/>
      <c r="O36" s="11"/>
      <c r="P36" s="11"/>
      <c r="Q36" s="11"/>
      <c r="R36" s="11"/>
      <c r="S36" s="11"/>
    </row>
    <row r="37" spans="12:19" x14ac:dyDescent="0.3">
      <c r="L37" s="11"/>
      <c r="M37" s="11"/>
      <c r="N37" s="11"/>
      <c r="O37" s="11"/>
      <c r="P37" s="11"/>
      <c r="Q37" s="11"/>
      <c r="R37" s="11"/>
      <c r="S37" s="11"/>
    </row>
    <row r="38" spans="12:19" x14ac:dyDescent="0.3">
      <c r="L38" s="12" t="s">
        <v>44</v>
      </c>
      <c r="N38" s="11" t="s">
        <v>45</v>
      </c>
      <c r="O38" s="11"/>
      <c r="P38" s="11"/>
      <c r="Q38" s="11"/>
      <c r="R38" s="11"/>
      <c r="S38" s="11"/>
    </row>
    <row r="39" spans="12:19" x14ac:dyDescent="0.3">
      <c r="L39" s="11"/>
      <c r="M39" s="11"/>
      <c r="N39" s="11"/>
      <c r="O39" s="11"/>
      <c r="P39" s="11"/>
      <c r="Q39" s="11"/>
      <c r="R39" s="11"/>
      <c r="S39" s="11"/>
    </row>
    <row r="40" spans="12:19" x14ac:dyDescent="0.3">
      <c r="L40" s="11"/>
      <c r="M40" s="11"/>
      <c r="N40" s="11"/>
      <c r="O40" s="11"/>
      <c r="P40" s="11"/>
      <c r="Q40" s="11"/>
      <c r="R40" s="11"/>
      <c r="S40" s="11"/>
    </row>
    <row r="41" spans="12:19" x14ac:dyDescent="0.3">
      <c r="L41" s="12" t="s">
        <v>46</v>
      </c>
      <c r="M41" s="11"/>
      <c r="N41" s="11" t="s">
        <v>47</v>
      </c>
      <c r="O41" s="11"/>
      <c r="P41" s="11"/>
      <c r="Q41" s="11"/>
      <c r="R41" s="11"/>
      <c r="S41" s="11"/>
    </row>
    <row r="42" spans="12:19" x14ac:dyDescent="0.3">
      <c r="L42" s="11"/>
      <c r="M42" s="11"/>
      <c r="N42" s="11" t="s">
        <v>48</v>
      </c>
      <c r="O42" s="11" t="s">
        <v>49</v>
      </c>
      <c r="P42" s="11"/>
      <c r="Q42" s="11"/>
      <c r="R42" s="11"/>
      <c r="S42" s="11"/>
    </row>
    <row r="43" spans="12:19" x14ac:dyDescent="0.3">
      <c r="L43" s="11"/>
      <c r="M43" s="11"/>
      <c r="N43" s="11" t="s">
        <v>50</v>
      </c>
      <c r="O43" s="11" t="s">
        <v>51</v>
      </c>
      <c r="P43" s="11"/>
      <c r="Q43" s="11"/>
      <c r="R43" s="11"/>
      <c r="S43" s="11"/>
    </row>
    <row r="44" spans="12:19" ht="16.2" x14ac:dyDescent="0.3">
      <c r="L44" s="11"/>
      <c r="M44" s="11"/>
      <c r="N44" s="11" t="s">
        <v>52</v>
      </c>
      <c r="O44" s="11" t="s">
        <v>53</v>
      </c>
      <c r="P44" s="11"/>
      <c r="Q44" s="11"/>
      <c r="R44" s="11"/>
      <c r="S44" s="11"/>
    </row>
    <row r="45" spans="12:19" x14ac:dyDescent="0.3">
      <c r="L45" s="11"/>
      <c r="M45" s="11"/>
      <c r="N45" s="11" t="s">
        <v>54</v>
      </c>
      <c r="O45" s="11" t="s">
        <v>55</v>
      </c>
      <c r="P45" s="11"/>
      <c r="Q45" s="11"/>
      <c r="R45" s="11"/>
      <c r="S45" s="11"/>
    </row>
    <row r="46" spans="12:19" x14ac:dyDescent="0.3">
      <c r="L46" s="11"/>
      <c r="M46" s="11"/>
      <c r="N46" s="11" t="s">
        <v>56</v>
      </c>
      <c r="O46" s="11" t="s">
        <v>57</v>
      </c>
      <c r="P46" s="11"/>
      <c r="Q46" s="11"/>
      <c r="R46" s="11"/>
      <c r="S46" s="11"/>
    </row>
    <row r="47" spans="12:19" x14ac:dyDescent="0.3">
      <c r="L47" s="11"/>
      <c r="M47" s="11"/>
      <c r="N47" s="11" t="s">
        <v>58</v>
      </c>
      <c r="O47" s="11" t="s">
        <v>59</v>
      </c>
      <c r="P47" s="11"/>
      <c r="Q47" s="11"/>
      <c r="R47" s="11"/>
      <c r="S47" s="11"/>
    </row>
    <row r="48" spans="12:19" x14ac:dyDescent="0.3">
      <c r="L48" s="11"/>
      <c r="M48" s="11"/>
      <c r="N48" s="11" t="s">
        <v>60</v>
      </c>
      <c r="O48" s="11">
        <v>550</v>
      </c>
      <c r="P48" s="11"/>
      <c r="Q48" s="11"/>
      <c r="R48" s="11"/>
      <c r="S48" s="11"/>
    </row>
    <row r="49" spans="1:19" x14ac:dyDescent="0.3">
      <c r="L49" s="11"/>
      <c r="M49" s="11"/>
      <c r="N49" s="11"/>
      <c r="O49" s="11"/>
      <c r="P49" s="11"/>
      <c r="Q49" s="11"/>
      <c r="R49" s="11"/>
      <c r="S49" s="11"/>
    </row>
    <row r="50" spans="1:19" x14ac:dyDescent="0.3">
      <c r="L50" s="12" t="s">
        <v>61</v>
      </c>
      <c r="M50" s="11"/>
      <c r="N50" s="11" t="s">
        <v>62</v>
      </c>
      <c r="O50" s="11"/>
      <c r="P50" s="11"/>
      <c r="Q50" s="11"/>
    </row>
    <row r="51" spans="1:19" x14ac:dyDescent="0.3">
      <c r="L51" s="11"/>
      <c r="M51" s="11"/>
      <c r="O51" s="11"/>
      <c r="P51" s="11"/>
      <c r="Q51" s="11"/>
    </row>
    <row r="52" spans="1:19" x14ac:dyDescent="0.3">
      <c r="L52" s="11"/>
      <c r="M52" s="11"/>
      <c r="N52" s="13"/>
      <c r="O52" s="11"/>
      <c r="P52" s="11"/>
      <c r="Q52" s="11"/>
    </row>
    <row r="53" spans="1:19" x14ac:dyDescent="0.3">
      <c r="L53" s="11"/>
      <c r="M53" s="11"/>
      <c r="N53" s="11"/>
      <c r="O53" s="11"/>
      <c r="P53" s="11"/>
      <c r="Q53" s="11"/>
    </row>
    <row r="54" spans="1:19" x14ac:dyDescent="0.3">
      <c r="L54" s="11"/>
      <c r="M54" s="11"/>
      <c r="N54" s="11"/>
      <c r="O54" s="11"/>
      <c r="P54" s="11"/>
      <c r="Q54" s="11"/>
    </row>
    <row r="55" spans="1:19" x14ac:dyDescent="0.3">
      <c r="L55" s="12" t="s">
        <v>63</v>
      </c>
      <c r="M55" s="11"/>
      <c r="N55" s="11" t="s">
        <v>64</v>
      </c>
      <c r="O55" s="11"/>
      <c r="P55" s="11"/>
      <c r="Q55" s="11"/>
    </row>
    <row r="56" spans="1:19" x14ac:dyDescent="0.3">
      <c r="L56" s="11"/>
      <c r="M56" s="11"/>
      <c r="N56" s="11"/>
      <c r="O56" s="11"/>
      <c r="P56" s="11"/>
    </row>
    <row r="57" spans="1:19" x14ac:dyDescent="0.3">
      <c r="L57" s="12" t="s">
        <v>65</v>
      </c>
      <c r="M57" s="11"/>
      <c r="N57" s="11" t="s">
        <v>66</v>
      </c>
      <c r="O57" s="11"/>
      <c r="P57" s="11"/>
    </row>
    <row r="60" spans="1:19" x14ac:dyDescent="0.3">
      <c r="L60" t="s">
        <v>80</v>
      </c>
    </row>
    <row r="61" spans="1:19" x14ac:dyDescent="0.3">
      <c r="L61" t="s">
        <v>81</v>
      </c>
    </row>
    <row r="62" spans="1:19" x14ac:dyDescent="0.3">
      <c r="A62" t="s">
        <v>67</v>
      </c>
    </row>
  </sheetData>
  <conditionalFormatting sqref="B19:AG19">
    <cfRule type="cellIs" dxfId="2" priority="1" operator="lessThanOrEqual">
      <formula>1</formula>
    </cfRule>
    <cfRule type="cellIs" dxfId="1" priority="2" operator="greaterThan">
      <formula>2</formula>
    </cfRule>
    <cfRule type="cellIs" dxfId="0" priority="3" operator="between">
      <formula>1</formula>
      <formula>2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Nordstad</dc:creator>
  <cp:lastModifiedBy>Lena Nolte</cp:lastModifiedBy>
  <dcterms:created xsi:type="dcterms:W3CDTF">2021-02-10T15:47:12Z</dcterms:created>
  <dcterms:modified xsi:type="dcterms:W3CDTF">2022-08-19T09:41:08Z</dcterms:modified>
</cp:coreProperties>
</file>